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Aumento de Preço\2019\"/>
    </mc:Choice>
  </mc:AlternateContent>
  <xr:revisionPtr revIDLastSave="0" documentId="8_{A605C562-17F9-4FB8-8280-58E3D56E5F8A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Preço 2019" sheetId="1" r:id="rId1"/>
  </sheets>
  <externalReferences>
    <externalReference r:id="rId2"/>
    <externalReference r:id="rId3"/>
  </externalReferences>
  <definedNames>
    <definedName name="_xlnm._FilterDatabase" localSheetId="0" hidden="1">'Preço 2019'!$A$8:$EY$82</definedName>
    <definedName name="ID" localSheetId="0" hidden="1">"3ce263ff-1776-4ea2-80c4-472b1ea649b6"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80" i="1" l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Y80" i="1"/>
  <c r="X80" i="1"/>
  <c r="W80" i="1"/>
  <c r="V80" i="1"/>
  <c r="U80" i="1"/>
  <c r="T80" i="1"/>
  <c r="Q80" i="1"/>
  <c r="AG80" i="1" s="1"/>
  <c r="P80" i="1"/>
  <c r="AF80" i="1" s="1"/>
  <c r="O80" i="1"/>
  <c r="AE80" i="1" s="1"/>
  <c r="N80" i="1"/>
  <c r="AD80" i="1" s="1"/>
  <c r="M80" i="1"/>
  <c r="AC80" i="1" s="1"/>
  <c r="L80" i="1"/>
  <c r="AB80" i="1" s="1"/>
  <c r="K80" i="1"/>
  <c r="H80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Y79" i="1"/>
  <c r="X79" i="1"/>
  <c r="W79" i="1"/>
  <c r="V79" i="1"/>
  <c r="U79" i="1"/>
  <c r="T79" i="1"/>
  <c r="Q79" i="1"/>
  <c r="AG79" i="1" s="1"/>
  <c r="P79" i="1"/>
  <c r="AF79" i="1" s="1"/>
  <c r="O79" i="1"/>
  <c r="AE79" i="1" s="1"/>
  <c r="N79" i="1"/>
  <c r="AD79" i="1" s="1"/>
  <c r="M79" i="1"/>
  <c r="AC79" i="1" s="1"/>
  <c r="L79" i="1"/>
  <c r="AB79" i="1" s="1"/>
  <c r="K79" i="1"/>
  <c r="AA79" i="1" s="1"/>
  <c r="H79" i="1"/>
  <c r="S79" i="1" s="1"/>
  <c r="DP78" i="1"/>
  <c r="CQ78" i="1"/>
  <c r="DT78" i="1" s="1"/>
  <c r="CP78" i="1"/>
  <c r="DS78" i="1" s="1"/>
  <c r="CO78" i="1"/>
  <c r="DR78" i="1" s="1"/>
  <c r="CN78" i="1"/>
  <c r="DQ78" i="1" s="1"/>
  <c r="CL78" i="1"/>
  <c r="DO78" i="1" s="1"/>
  <c r="CK78" i="1"/>
  <c r="DN78" i="1" s="1"/>
  <c r="CJ78" i="1"/>
  <c r="DM78" i="1" s="1"/>
  <c r="CI78" i="1"/>
  <c r="DL78" i="1" s="1"/>
  <c r="CH78" i="1"/>
  <c r="DK78" i="1" s="1"/>
  <c r="CG78" i="1"/>
  <c r="DJ78" i="1" s="1"/>
  <c r="CF78" i="1"/>
  <c r="DI78" i="1" s="1"/>
  <c r="CE78" i="1"/>
  <c r="DH78" i="1" s="1"/>
  <c r="CD78" i="1"/>
  <c r="DG78" i="1" s="1"/>
  <c r="CC78" i="1"/>
  <c r="DF78" i="1" s="1"/>
  <c r="CB78" i="1"/>
  <c r="DE78" i="1" s="1"/>
  <c r="CA78" i="1"/>
  <c r="DD78" i="1" s="1"/>
  <c r="BZ78" i="1"/>
  <c r="DC78" i="1" s="1"/>
  <c r="BY78" i="1"/>
  <c r="DB78" i="1" s="1"/>
  <c r="BX78" i="1"/>
  <c r="DA78" i="1" s="1"/>
  <c r="BW78" i="1"/>
  <c r="CZ78" i="1" s="1"/>
  <c r="BV78" i="1"/>
  <c r="CY78" i="1" s="1"/>
  <c r="BU78" i="1"/>
  <c r="CX78" i="1" s="1"/>
  <c r="BT78" i="1"/>
  <c r="CW78" i="1" s="1"/>
  <c r="BS78" i="1"/>
  <c r="CV78" i="1" s="1"/>
  <c r="BR78" i="1"/>
  <c r="CU78" i="1" s="1"/>
  <c r="BQ78" i="1"/>
  <c r="CT78" i="1" s="1"/>
  <c r="DW78" i="1" s="1"/>
  <c r="BP78" i="1"/>
  <c r="CS78" i="1" s="1"/>
  <c r="Y78" i="1"/>
  <c r="X78" i="1"/>
  <c r="W78" i="1"/>
  <c r="V78" i="1"/>
  <c r="U78" i="1"/>
  <c r="T78" i="1"/>
  <c r="Q78" i="1"/>
  <c r="AG78" i="1" s="1"/>
  <c r="P78" i="1"/>
  <c r="AF78" i="1" s="1"/>
  <c r="O78" i="1"/>
  <c r="AE78" i="1" s="1"/>
  <c r="N78" i="1"/>
  <c r="AD78" i="1" s="1"/>
  <c r="M78" i="1"/>
  <c r="EX78" i="1" s="1"/>
  <c r="L78" i="1"/>
  <c r="AB78" i="1" s="1"/>
  <c r="K78" i="1"/>
  <c r="AA78" i="1" s="1"/>
  <c r="H78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Y77" i="1"/>
  <c r="X77" i="1"/>
  <c r="W77" i="1"/>
  <c r="V77" i="1"/>
  <c r="U77" i="1"/>
  <c r="T77" i="1"/>
  <c r="Q77" i="1"/>
  <c r="AG77" i="1" s="1"/>
  <c r="P77" i="1"/>
  <c r="AF77" i="1" s="1"/>
  <c r="O77" i="1"/>
  <c r="AE77" i="1" s="1"/>
  <c r="N77" i="1"/>
  <c r="AD77" i="1" s="1"/>
  <c r="M77" i="1"/>
  <c r="AC77" i="1" s="1"/>
  <c r="L77" i="1"/>
  <c r="AB77" i="1" s="1"/>
  <c r="K77" i="1"/>
  <c r="H77" i="1"/>
  <c r="DT76" i="1"/>
  <c r="DS76" i="1"/>
  <c r="DR76" i="1"/>
  <c r="DQ76" i="1"/>
  <c r="DP76" i="1"/>
  <c r="DO76" i="1"/>
  <c r="DN76" i="1"/>
  <c r="DM76" i="1"/>
  <c r="DL76" i="1"/>
  <c r="DK76" i="1"/>
  <c r="DJ76" i="1"/>
  <c r="DI76" i="1"/>
  <c r="DH76" i="1"/>
  <c r="DG76" i="1"/>
  <c r="DF76" i="1"/>
  <c r="DE76" i="1"/>
  <c r="DD76" i="1"/>
  <c r="DC76" i="1"/>
  <c r="DB76" i="1"/>
  <c r="DA76" i="1"/>
  <c r="CZ76" i="1"/>
  <c r="CY76" i="1"/>
  <c r="CX76" i="1"/>
  <c r="CW76" i="1"/>
  <c r="CV76" i="1"/>
  <c r="CU76" i="1"/>
  <c r="CT76" i="1"/>
  <c r="CS76" i="1"/>
  <c r="Y76" i="1"/>
  <c r="X76" i="1"/>
  <c r="W76" i="1"/>
  <c r="V76" i="1"/>
  <c r="U76" i="1"/>
  <c r="T76" i="1"/>
  <c r="Q76" i="1"/>
  <c r="AG76" i="1" s="1"/>
  <c r="P76" i="1"/>
  <c r="AF76" i="1" s="1"/>
  <c r="O76" i="1"/>
  <c r="AE76" i="1" s="1"/>
  <c r="N76" i="1"/>
  <c r="AD76" i="1" s="1"/>
  <c r="M76" i="1"/>
  <c r="AC76" i="1" s="1"/>
  <c r="L76" i="1"/>
  <c r="AB76" i="1" s="1"/>
  <c r="K76" i="1"/>
  <c r="H76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CT75" i="1"/>
  <c r="CS75" i="1"/>
  <c r="Y75" i="1"/>
  <c r="X75" i="1"/>
  <c r="W75" i="1"/>
  <c r="V75" i="1"/>
  <c r="U75" i="1"/>
  <c r="T75" i="1"/>
  <c r="Q75" i="1"/>
  <c r="AG75" i="1" s="1"/>
  <c r="P75" i="1"/>
  <c r="AF75" i="1" s="1"/>
  <c r="O75" i="1"/>
  <c r="AE75" i="1" s="1"/>
  <c r="N75" i="1"/>
  <c r="AD75" i="1" s="1"/>
  <c r="M75" i="1"/>
  <c r="AC75" i="1" s="1"/>
  <c r="L75" i="1"/>
  <c r="AB75" i="1" s="1"/>
  <c r="K75" i="1"/>
  <c r="AA75" i="1" s="1"/>
  <c r="H75" i="1"/>
  <c r="DT74" i="1"/>
  <c r="DS74" i="1"/>
  <c r="DR74" i="1"/>
  <c r="DQ74" i="1"/>
  <c r="DP74" i="1"/>
  <c r="DO74" i="1"/>
  <c r="DN74" i="1"/>
  <c r="DM74" i="1"/>
  <c r="DL74" i="1"/>
  <c r="DK74" i="1"/>
  <c r="DJ74" i="1"/>
  <c r="DI74" i="1"/>
  <c r="DH74" i="1"/>
  <c r="DG74" i="1"/>
  <c r="DF74" i="1"/>
  <c r="DE74" i="1"/>
  <c r="DD74" i="1"/>
  <c r="DC74" i="1"/>
  <c r="DB74" i="1"/>
  <c r="DA74" i="1"/>
  <c r="CZ74" i="1"/>
  <c r="CY74" i="1"/>
  <c r="CX74" i="1"/>
  <c r="CW74" i="1"/>
  <c r="CV74" i="1"/>
  <c r="CU74" i="1"/>
  <c r="CT74" i="1"/>
  <c r="CS74" i="1"/>
  <c r="Y74" i="1"/>
  <c r="X74" i="1"/>
  <c r="W74" i="1"/>
  <c r="V74" i="1"/>
  <c r="U74" i="1"/>
  <c r="T74" i="1"/>
  <c r="Q74" i="1"/>
  <c r="AG74" i="1" s="1"/>
  <c r="P74" i="1"/>
  <c r="AF74" i="1" s="1"/>
  <c r="O74" i="1"/>
  <c r="AE74" i="1" s="1"/>
  <c r="N74" i="1"/>
  <c r="AD74" i="1" s="1"/>
  <c r="M74" i="1"/>
  <c r="AC74" i="1" s="1"/>
  <c r="L74" i="1"/>
  <c r="AB74" i="1" s="1"/>
  <c r="K74" i="1"/>
  <c r="AA74" i="1" s="1"/>
  <c r="H74" i="1"/>
  <c r="DP73" i="1"/>
  <c r="DN73" i="1"/>
  <c r="CQ73" i="1"/>
  <c r="DT73" i="1" s="1"/>
  <c r="CP73" i="1"/>
  <c r="DS73" i="1" s="1"/>
  <c r="CO73" i="1"/>
  <c r="DR73" i="1" s="1"/>
  <c r="CN73" i="1"/>
  <c r="DQ73" i="1" s="1"/>
  <c r="CL73" i="1"/>
  <c r="DO73" i="1" s="1"/>
  <c r="CK73" i="1"/>
  <c r="CJ73" i="1"/>
  <c r="DM73" i="1" s="1"/>
  <c r="CI73" i="1"/>
  <c r="DL73" i="1" s="1"/>
  <c r="CH73" i="1"/>
  <c r="DK73" i="1" s="1"/>
  <c r="CG73" i="1"/>
  <c r="DJ73" i="1" s="1"/>
  <c r="CF73" i="1"/>
  <c r="DI73" i="1" s="1"/>
  <c r="CE73" i="1"/>
  <c r="DH73" i="1" s="1"/>
  <c r="CD73" i="1"/>
  <c r="DG73" i="1" s="1"/>
  <c r="CC73" i="1"/>
  <c r="DF73" i="1" s="1"/>
  <c r="CB73" i="1"/>
  <c r="DE73" i="1" s="1"/>
  <c r="CA73" i="1"/>
  <c r="DD73" i="1" s="1"/>
  <c r="BZ73" i="1"/>
  <c r="DC73" i="1" s="1"/>
  <c r="BY73" i="1"/>
  <c r="DB73" i="1" s="1"/>
  <c r="BX73" i="1"/>
  <c r="DA73" i="1" s="1"/>
  <c r="BW73" i="1"/>
  <c r="CZ73" i="1" s="1"/>
  <c r="BV73" i="1"/>
  <c r="CY73" i="1" s="1"/>
  <c r="BU73" i="1"/>
  <c r="CX73" i="1" s="1"/>
  <c r="BT73" i="1"/>
  <c r="CW73" i="1" s="1"/>
  <c r="BS73" i="1"/>
  <c r="CV73" i="1" s="1"/>
  <c r="BR73" i="1"/>
  <c r="CU73" i="1" s="1"/>
  <c r="BQ73" i="1"/>
  <c r="CT73" i="1" s="1"/>
  <c r="BP73" i="1"/>
  <c r="CS73" i="1" s="1"/>
  <c r="Y73" i="1"/>
  <c r="X73" i="1"/>
  <c r="W73" i="1"/>
  <c r="V73" i="1"/>
  <c r="U73" i="1"/>
  <c r="T73" i="1"/>
  <c r="Q73" i="1"/>
  <c r="AG73" i="1" s="1"/>
  <c r="P73" i="1"/>
  <c r="AF73" i="1" s="1"/>
  <c r="O73" i="1"/>
  <c r="AE73" i="1" s="1"/>
  <c r="N73" i="1"/>
  <c r="AD73" i="1" s="1"/>
  <c r="M73" i="1"/>
  <c r="AC73" i="1" s="1"/>
  <c r="L73" i="1"/>
  <c r="AB73" i="1" s="1"/>
  <c r="K73" i="1"/>
  <c r="H73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Y72" i="1"/>
  <c r="X72" i="1"/>
  <c r="W72" i="1"/>
  <c r="V72" i="1"/>
  <c r="U72" i="1"/>
  <c r="T72" i="1"/>
  <c r="Q72" i="1"/>
  <c r="AG72" i="1" s="1"/>
  <c r="P72" i="1"/>
  <c r="AF72" i="1" s="1"/>
  <c r="O72" i="1"/>
  <c r="AE72" i="1" s="1"/>
  <c r="N72" i="1"/>
  <c r="AD72" i="1" s="1"/>
  <c r="M72" i="1"/>
  <c r="AC72" i="1" s="1"/>
  <c r="L72" i="1"/>
  <c r="AB72" i="1" s="1"/>
  <c r="K72" i="1"/>
  <c r="AA72" i="1" s="1"/>
  <c r="H72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Y71" i="1"/>
  <c r="X71" i="1"/>
  <c r="W71" i="1"/>
  <c r="V71" i="1"/>
  <c r="U71" i="1"/>
  <c r="T71" i="1"/>
  <c r="Q71" i="1"/>
  <c r="AG71" i="1" s="1"/>
  <c r="P71" i="1"/>
  <c r="AF71" i="1" s="1"/>
  <c r="O71" i="1"/>
  <c r="AE71" i="1" s="1"/>
  <c r="N71" i="1"/>
  <c r="AD71" i="1" s="1"/>
  <c r="M71" i="1"/>
  <c r="AC71" i="1" s="1"/>
  <c r="L71" i="1"/>
  <c r="AB71" i="1" s="1"/>
  <c r="K71" i="1"/>
  <c r="H71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Y70" i="1"/>
  <c r="X70" i="1"/>
  <c r="W70" i="1"/>
  <c r="V70" i="1"/>
  <c r="U70" i="1"/>
  <c r="T70" i="1"/>
  <c r="Q70" i="1"/>
  <c r="AG70" i="1" s="1"/>
  <c r="P70" i="1"/>
  <c r="AF70" i="1" s="1"/>
  <c r="O70" i="1"/>
  <c r="AE70" i="1" s="1"/>
  <c r="N70" i="1"/>
  <c r="AD70" i="1" s="1"/>
  <c r="M70" i="1"/>
  <c r="AC70" i="1" s="1"/>
  <c r="L70" i="1"/>
  <c r="AB70" i="1" s="1"/>
  <c r="K70" i="1"/>
  <c r="H70" i="1"/>
  <c r="DT69" i="1"/>
  <c r="DS69" i="1"/>
  <c r="DR69" i="1"/>
  <c r="DQ69" i="1"/>
  <c r="DP69" i="1"/>
  <c r="DO69" i="1"/>
  <c r="DN69" i="1"/>
  <c r="DM69" i="1"/>
  <c r="DL69" i="1"/>
  <c r="DK69" i="1"/>
  <c r="DJ69" i="1"/>
  <c r="DI69" i="1"/>
  <c r="DH69" i="1"/>
  <c r="DG69" i="1"/>
  <c r="DF69" i="1"/>
  <c r="DE69" i="1"/>
  <c r="DD69" i="1"/>
  <c r="DC69" i="1"/>
  <c r="DB69" i="1"/>
  <c r="DA69" i="1"/>
  <c r="CZ69" i="1"/>
  <c r="CY69" i="1"/>
  <c r="CX69" i="1"/>
  <c r="CW69" i="1"/>
  <c r="CV69" i="1"/>
  <c r="CU69" i="1"/>
  <c r="CT69" i="1"/>
  <c r="CS69" i="1"/>
  <c r="Y69" i="1"/>
  <c r="X69" i="1"/>
  <c r="W69" i="1"/>
  <c r="V69" i="1"/>
  <c r="U69" i="1"/>
  <c r="T69" i="1"/>
  <c r="Q69" i="1"/>
  <c r="AG69" i="1" s="1"/>
  <c r="P69" i="1"/>
  <c r="AF69" i="1" s="1"/>
  <c r="O69" i="1"/>
  <c r="AE69" i="1" s="1"/>
  <c r="N69" i="1"/>
  <c r="AD69" i="1" s="1"/>
  <c r="M69" i="1"/>
  <c r="AC69" i="1" s="1"/>
  <c r="L69" i="1"/>
  <c r="AB69" i="1" s="1"/>
  <c r="K69" i="1"/>
  <c r="H69" i="1"/>
  <c r="DT68" i="1"/>
  <c r="DS68" i="1"/>
  <c r="DR68" i="1"/>
  <c r="DQ68" i="1"/>
  <c r="DP68" i="1"/>
  <c r="DO68" i="1"/>
  <c r="DN68" i="1"/>
  <c r="DM68" i="1"/>
  <c r="DL68" i="1"/>
  <c r="DK68" i="1"/>
  <c r="DJ68" i="1"/>
  <c r="DI68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U68" i="1"/>
  <c r="CT68" i="1"/>
  <c r="CS68" i="1"/>
  <c r="Y68" i="1"/>
  <c r="X68" i="1"/>
  <c r="W68" i="1"/>
  <c r="V68" i="1"/>
  <c r="U68" i="1"/>
  <c r="T68" i="1"/>
  <c r="Q68" i="1"/>
  <c r="AG68" i="1" s="1"/>
  <c r="P68" i="1"/>
  <c r="AF68" i="1" s="1"/>
  <c r="O68" i="1"/>
  <c r="AE68" i="1" s="1"/>
  <c r="N68" i="1"/>
  <c r="AD68" i="1" s="1"/>
  <c r="M68" i="1"/>
  <c r="AC68" i="1" s="1"/>
  <c r="L68" i="1"/>
  <c r="AB68" i="1" s="1"/>
  <c r="K68" i="1"/>
  <c r="AA68" i="1" s="1"/>
  <c r="H68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Y67" i="1"/>
  <c r="X67" i="1"/>
  <c r="W67" i="1"/>
  <c r="V67" i="1"/>
  <c r="U67" i="1"/>
  <c r="T67" i="1"/>
  <c r="Q67" i="1"/>
  <c r="AG67" i="1" s="1"/>
  <c r="P67" i="1"/>
  <c r="AF67" i="1" s="1"/>
  <c r="O67" i="1"/>
  <c r="AE67" i="1" s="1"/>
  <c r="N67" i="1"/>
  <c r="AD67" i="1" s="1"/>
  <c r="M67" i="1"/>
  <c r="AC67" i="1" s="1"/>
  <c r="L67" i="1"/>
  <c r="AB67" i="1" s="1"/>
  <c r="K67" i="1"/>
  <c r="H67" i="1"/>
  <c r="DP66" i="1"/>
  <c r="CQ66" i="1"/>
  <c r="DT66" i="1" s="1"/>
  <c r="CP66" i="1"/>
  <c r="DS66" i="1" s="1"/>
  <c r="CO66" i="1"/>
  <c r="DR66" i="1" s="1"/>
  <c r="CN66" i="1"/>
  <c r="DQ66" i="1" s="1"/>
  <c r="CL66" i="1"/>
  <c r="DO66" i="1" s="1"/>
  <c r="CK66" i="1"/>
  <c r="DN66" i="1" s="1"/>
  <c r="CJ66" i="1"/>
  <c r="DM66" i="1" s="1"/>
  <c r="CI66" i="1"/>
  <c r="DL66" i="1" s="1"/>
  <c r="CH66" i="1"/>
  <c r="DK66" i="1" s="1"/>
  <c r="CG66" i="1"/>
  <c r="DJ66" i="1" s="1"/>
  <c r="CF66" i="1"/>
  <c r="DI66" i="1" s="1"/>
  <c r="CE66" i="1"/>
  <c r="DH66" i="1" s="1"/>
  <c r="CD66" i="1"/>
  <c r="DG66" i="1" s="1"/>
  <c r="CC66" i="1"/>
  <c r="DF66" i="1" s="1"/>
  <c r="CB66" i="1"/>
  <c r="DE66" i="1" s="1"/>
  <c r="CA66" i="1"/>
  <c r="DD66" i="1" s="1"/>
  <c r="BZ66" i="1"/>
  <c r="DC66" i="1" s="1"/>
  <c r="BY66" i="1"/>
  <c r="DB66" i="1" s="1"/>
  <c r="BX66" i="1"/>
  <c r="DA66" i="1" s="1"/>
  <c r="BW66" i="1"/>
  <c r="CZ66" i="1" s="1"/>
  <c r="BV66" i="1"/>
  <c r="CY66" i="1" s="1"/>
  <c r="BU66" i="1"/>
  <c r="CX66" i="1" s="1"/>
  <c r="BT66" i="1"/>
  <c r="CW66" i="1" s="1"/>
  <c r="BS66" i="1"/>
  <c r="CV66" i="1" s="1"/>
  <c r="BR66" i="1"/>
  <c r="CU66" i="1" s="1"/>
  <c r="BQ66" i="1"/>
  <c r="CT66" i="1" s="1"/>
  <c r="BP66" i="1"/>
  <c r="CS66" i="1" s="1"/>
  <c r="Y66" i="1"/>
  <c r="X66" i="1"/>
  <c r="W66" i="1"/>
  <c r="V66" i="1"/>
  <c r="U66" i="1"/>
  <c r="T66" i="1"/>
  <c r="Q66" i="1"/>
  <c r="AG66" i="1" s="1"/>
  <c r="P66" i="1"/>
  <c r="AF66" i="1" s="1"/>
  <c r="O66" i="1"/>
  <c r="AE66" i="1" s="1"/>
  <c r="N66" i="1"/>
  <c r="AD66" i="1" s="1"/>
  <c r="M66" i="1"/>
  <c r="AC66" i="1" s="1"/>
  <c r="L66" i="1"/>
  <c r="AB66" i="1" s="1"/>
  <c r="K66" i="1"/>
  <c r="H66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Y65" i="1"/>
  <c r="X65" i="1"/>
  <c r="W65" i="1"/>
  <c r="V65" i="1"/>
  <c r="U65" i="1"/>
  <c r="T65" i="1"/>
  <c r="Q65" i="1"/>
  <c r="AG65" i="1" s="1"/>
  <c r="P65" i="1"/>
  <c r="AF65" i="1" s="1"/>
  <c r="O65" i="1"/>
  <c r="AE65" i="1" s="1"/>
  <c r="N65" i="1"/>
  <c r="AD65" i="1" s="1"/>
  <c r="M65" i="1"/>
  <c r="AC65" i="1" s="1"/>
  <c r="L65" i="1"/>
  <c r="AB65" i="1" s="1"/>
  <c r="K65" i="1"/>
  <c r="AA65" i="1" s="1"/>
  <c r="H65" i="1"/>
  <c r="DP64" i="1"/>
  <c r="CQ64" i="1"/>
  <c r="DT64" i="1" s="1"/>
  <c r="CP64" i="1"/>
  <c r="DS64" i="1" s="1"/>
  <c r="CO64" i="1"/>
  <c r="DR64" i="1" s="1"/>
  <c r="CN64" i="1"/>
  <c r="DQ64" i="1" s="1"/>
  <c r="CL64" i="1"/>
  <c r="DO64" i="1" s="1"/>
  <c r="CK64" i="1"/>
  <c r="DN64" i="1" s="1"/>
  <c r="CJ64" i="1"/>
  <c r="DM64" i="1" s="1"/>
  <c r="CI64" i="1"/>
  <c r="DL64" i="1" s="1"/>
  <c r="CH64" i="1"/>
  <c r="DK64" i="1" s="1"/>
  <c r="CG64" i="1"/>
  <c r="DJ64" i="1" s="1"/>
  <c r="CF64" i="1"/>
  <c r="DI64" i="1" s="1"/>
  <c r="CE64" i="1"/>
  <c r="DH64" i="1" s="1"/>
  <c r="CD64" i="1"/>
  <c r="DG64" i="1" s="1"/>
  <c r="CC64" i="1"/>
  <c r="DF64" i="1" s="1"/>
  <c r="CB64" i="1"/>
  <c r="DE64" i="1" s="1"/>
  <c r="CA64" i="1"/>
  <c r="DD64" i="1" s="1"/>
  <c r="BZ64" i="1"/>
  <c r="DC64" i="1" s="1"/>
  <c r="BY64" i="1"/>
  <c r="DB64" i="1" s="1"/>
  <c r="BX64" i="1"/>
  <c r="DA64" i="1" s="1"/>
  <c r="BW64" i="1"/>
  <c r="CZ64" i="1" s="1"/>
  <c r="BV64" i="1"/>
  <c r="CY64" i="1" s="1"/>
  <c r="BU64" i="1"/>
  <c r="CX64" i="1" s="1"/>
  <c r="BT64" i="1"/>
  <c r="CW64" i="1" s="1"/>
  <c r="BS64" i="1"/>
  <c r="CV64" i="1" s="1"/>
  <c r="BR64" i="1"/>
  <c r="CU64" i="1" s="1"/>
  <c r="BQ64" i="1"/>
  <c r="CT64" i="1" s="1"/>
  <c r="BP64" i="1"/>
  <c r="CS64" i="1" s="1"/>
  <c r="Y64" i="1"/>
  <c r="X64" i="1"/>
  <c r="W64" i="1"/>
  <c r="V64" i="1"/>
  <c r="U64" i="1"/>
  <c r="T64" i="1"/>
  <c r="Q64" i="1"/>
  <c r="AG64" i="1" s="1"/>
  <c r="P64" i="1"/>
  <c r="AF64" i="1" s="1"/>
  <c r="O64" i="1"/>
  <c r="AE64" i="1" s="1"/>
  <c r="N64" i="1"/>
  <c r="AD64" i="1" s="1"/>
  <c r="M64" i="1"/>
  <c r="AC64" i="1" s="1"/>
  <c r="L64" i="1"/>
  <c r="AB64" i="1" s="1"/>
  <c r="K64" i="1"/>
  <c r="H64" i="1"/>
  <c r="Y63" i="1"/>
  <c r="X63" i="1"/>
  <c r="W63" i="1"/>
  <c r="V63" i="1"/>
  <c r="U63" i="1"/>
  <c r="T63" i="1"/>
  <c r="Q63" i="1"/>
  <c r="AG63" i="1" s="1"/>
  <c r="P63" i="1"/>
  <c r="AF63" i="1" s="1"/>
  <c r="O63" i="1"/>
  <c r="AE63" i="1" s="1"/>
  <c r="N63" i="1"/>
  <c r="AD63" i="1" s="1"/>
  <c r="M63" i="1"/>
  <c r="AC63" i="1" s="1"/>
  <c r="L63" i="1"/>
  <c r="AB63" i="1" s="1"/>
  <c r="K63" i="1"/>
  <c r="H63" i="1"/>
  <c r="Y62" i="1"/>
  <c r="X62" i="1"/>
  <c r="W62" i="1"/>
  <c r="V62" i="1"/>
  <c r="U62" i="1"/>
  <c r="T62" i="1"/>
  <c r="Q62" i="1"/>
  <c r="AG62" i="1" s="1"/>
  <c r="P62" i="1"/>
  <c r="AF62" i="1" s="1"/>
  <c r="O62" i="1"/>
  <c r="AE62" i="1" s="1"/>
  <c r="N62" i="1"/>
  <c r="AD62" i="1" s="1"/>
  <c r="M62" i="1"/>
  <c r="AC62" i="1" s="1"/>
  <c r="L62" i="1"/>
  <c r="AB62" i="1" s="1"/>
  <c r="K62" i="1"/>
  <c r="H62" i="1"/>
  <c r="Y61" i="1"/>
  <c r="X61" i="1"/>
  <c r="W61" i="1"/>
  <c r="V61" i="1"/>
  <c r="U61" i="1"/>
  <c r="T61" i="1"/>
  <c r="Q61" i="1"/>
  <c r="AG61" i="1" s="1"/>
  <c r="P61" i="1"/>
  <c r="AF61" i="1" s="1"/>
  <c r="O61" i="1"/>
  <c r="AE61" i="1" s="1"/>
  <c r="N61" i="1"/>
  <c r="AD61" i="1" s="1"/>
  <c r="M61" i="1"/>
  <c r="AC61" i="1" s="1"/>
  <c r="L61" i="1"/>
  <c r="AB61" i="1" s="1"/>
  <c r="K61" i="1"/>
  <c r="S61" i="1" s="1"/>
  <c r="H61" i="1"/>
  <c r="Y60" i="1"/>
  <c r="X60" i="1"/>
  <c r="W60" i="1"/>
  <c r="V60" i="1"/>
  <c r="U60" i="1"/>
  <c r="T60" i="1"/>
  <c r="Q60" i="1"/>
  <c r="AG60" i="1" s="1"/>
  <c r="P60" i="1"/>
  <c r="AF60" i="1" s="1"/>
  <c r="O60" i="1"/>
  <c r="AE60" i="1" s="1"/>
  <c r="N60" i="1"/>
  <c r="AD60" i="1" s="1"/>
  <c r="M60" i="1"/>
  <c r="AC60" i="1" s="1"/>
  <c r="L60" i="1"/>
  <c r="AB60" i="1" s="1"/>
  <c r="K60" i="1"/>
  <c r="AA60" i="1" s="1"/>
  <c r="H60" i="1"/>
  <c r="AF59" i="1"/>
  <c r="Y59" i="1"/>
  <c r="X59" i="1"/>
  <c r="W59" i="1"/>
  <c r="V59" i="1"/>
  <c r="U59" i="1"/>
  <c r="T59" i="1"/>
  <c r="Q59" i="1"/>
  <c r="AG59" i="1" s="1"/>
  <c r="P59" i="1"/>
  <c r="O59" i="1"/>
  <c r="AE59" i="1" s="1"/>
  <c r="N59" i="1"/>
  <c r="AD59" i="1" s="1"/>
  <c r="M59" i="1"/>
  <c r="AC59" i="1" s="1"/>
  <c r="L59" i="1"/>
  <c r="AB59" i="1" s="1"/>
  <c r="K59" i="1"/>
  <c r="H59" i="1"/>
  <c r="AE58" i="1"/>
  <c r="Y58" i="1"/>
  <c r="X58" i="1"/>
  <c r="W58" i="1"/>
  <c r="V58" i="1"/>
  <c r="U58" i="1"/>
  <c r="T58" i="1"/>
  <c r="Q58" i="1"/>
  <c r="AG58" i="1" s="1"/>
  <c r="P58" i="1"/>
  <c r="AF58" i="1" s="1"/>
  <c r="O58" i="1"/>
  <c r="N58" i="1"/>
  <c r="AD58" i="1" s="1"/>
  <c r="M58" i="1"/>
  <c r="AC58" i="1" s="1"/>
  <c r="L58" i="1"/>
  <c r="AB58" i="1" s="1"/>
  <c r="K58" i="1"/>
  <c r="H58" i="1"/>
  <c r="Y57" i="1"/>
  <c r="X57" i="1"/>
  <c r="W57" i="1"/>
  <c r="V57" i="1"/>
  <c r="U57" i="1"/>
  <c r="T57" i="1"/>
  <c r="Q57" i="1"/>
  <c r="AG57" i="1" s="1"/>
  <c r="P57" i="1"/>
  <c r="AF57" i="1" s="1"/>
  <c r="O57" i="1"/>
  <c r="AE57" i="1" s="1"/>
  <c r="N57" i="1"/>
  <c r="AD57" i="1" s="1"/>
  <c r="M57" i="1"/>
  <c r="AC57" i="1" s="1"/>
  <c r="L57" i="1"/>
  <c r="AB57" i="1" s="1"/>
  <c r="K57" i="1"/>
  <c r="H57" i="1"/>
  <c r="AA56" i="1"/>
  <c r="Y56" i="1"/>
  <c r="X56" i="1"/>
  <c r="W56" i="1"/>
  <c r="V56" i="1"/>
  <c r="U56" i="1"/>
  <c r="T56" i="1"/>
  <c r="Q56" i="1"/>
  <c r="AG56" i="1" s="1"/>
  <c r="P56" i="1"/>
  <c r="AF56" i="1" s="1"/>
  <c r="O56" i="1"/>
  <c r="AE56" i="1" s="1"/>
  <c r="N56" i="1"/>
  <c r="AD56" i="1" s="1"/>
  <c r="M56" i="1"/>
  <c r="AC56" i="1" s="1"/>
  <c r="L56" i="1"/>
  <c r="AB56" i="1" s="1"/>
  <c r="K56" i="1"/>
  <c r="H56" i="1"/>
  <c r="DP55" i="1"/>
  <c r="DJ55" i="1"/>
  <c r="CQ55" i="1"/>
  <c r="DT55" i="1" s="1"/>
  <c r="CP55" i="1"/>
  <c r="DS55" i="1" s="1"/>
  <c r="CO55" i="1"/>
  <c r="DR55" i="1" s="1"/>
  <c r="CN55" i="1"/>
  <c r="DQ55" i="1" s="1"/>
  <c r="CL55" i="1"/>
  <c r="DO55" i="1" s="1"/>
  <c r="CK55" i="1"/>
  <c r="DN55" i="1" s="1"/>
  <c r="CJ55" i="1"/>
  <c r="DM55" i="1" s="1"/>
  <c r="CI55" i="1"/>
  <c r="DL55" i="1" s="1"/>
  <c r="CH55" i="1"/>
  <c r="DK55" i="1" s="1"/>
  <c r="CG55" i="1"/>
  <c r="CF55" i="1"/>
  <c r="DI55" i="1" s="1"/>
  <c r="CE55" i="1"/>
  <c r="DH55" i="1" s="1"/>
  <c r="CD55" i="1"/>
  <c r="DG55" i="1" s="1"/>
  <c r="CC55" i="1"/>
  <c r="DF55" i="1" s="1"/>
  <c r="CB55" i="1"/>
  <c r="DE55" i="1" s="1"/>
  <c r="CA55" i="1"/>
  <c r="DD55" i="1" s="1"/>
  <c r="BZ55" i="1"/>
  <c r="DC55" i="1" s="1"/>
  <c r="BY55" i="1"/>
  <c r="DB55" i="1" s="1"/>
  <c r="BX55" i="1"/>
  <c r="DA55" i="1" s="1"/>
  <c r="BW55" i="1"/>
  <c r="CZ55" i="1" s="1"/>
  <c r="BV55" i="1"/>
  <c r="CY55" i="1" s="1"/>
  <c r="BU55" i="1"/>
  <c r="CX55" i="1" s="1"/>
  <c r="BT55" i="1"/>
  <c r="CW55" i="1" s="1"/>
  <c r="BS55" i="1"/>
  <c r="CV55" i="1" s="1"/>
  <c r="BR55" i="1"/>
  <c r="CU55" i="1" s="1"/>
  <c r="BQ55" i="1"/>
  <c r="CT55" i="1" s="1"/>
  <c r="BP55" i="1"/>
  <c r="CS55" i="1" s="1"/>
  <c r="Y55" i="1"/>
  <c r="X55" i="1"/>
  <c r="W55" i="1"/>
  <c r="V55" i="1"/>
  <c r="U55" i="1"/>
  <c r="T55" i="1"/>
  <c r="Q55" i="1"/>
  <c r="AG55" i="1" s="1"/>
  <c r="P55" i="1"/>
  <c r="AF55" i="1" s="1"/>
  <c r="O55" i="1"/>
  <c r="AE55" i="1" s="1"/>
  <c r="N55" i="1"/>
  <c r="AD55" i="1" s="1"/>
  <c r="M55" i="1"/>
  <c r="AC55" i="1" s="1"/>
  <c r="L55" i="1"/>
  <c r="AB55" i="1" s="1"/>
  <c r="K55" i="1"/>
  <c r="H55" i="1"/>
  <c r="DP54" i="1"/>
  <c r="CZ54" i="1"/>
  <c r="CQ54" i="1"/>
  <c r="DT54" i="1" s="1"/>
  <c r="CP54" i="1"/>
  <c r="DS54" i="1" s="1"/>
  <c r="CO54" i="1"/>
  <c r="DR54" i="1" s="1"/>
  <c r="CN54" i="1"/>
  <c r="DQ54" i="1" s="1"/>
  <c r="CL54" i="1"/>
  <c r="DO54" i="1" s="1"/>
  <c r="CK54" i="1"/>
  <c r="DN54" i="1" s="1"/>
  <c r="CJ54" i="1"/>
  <c r="DM54" i="1" s="1"/>
  <c r="CI54" i="1"/>
  <c r="DL54" i="1" s="1"/>
  <c r="CH54" i="1"/>
  <c r="DK54" i="1" s="1"/>
  <c r="CG54" i="1"/>
  <c r="DJ54" i="1" s="1"/>
  <c r="CF54" i="1"/>
  <c r="DI54" i="1" s="1"/>
  <c r="CE54" i="1"/>
  <c r="DH54" i="1" s="1"/>
  <c r="CD54" i="1"/>
  <c r="DG54" i="1" s="1"/>
  <c r="CC54" i="1"/>
  <c r="DF54" i="1" s="1"/>
  <c r="CB54" i="1"/>
  <c r="DE54" i="1" s="1"/>
  <c r="CA54" i="1"/>
  <c r="DD54" i="1" s="1"/>
  <c r="BZ54" i="1"/>
  <c r="DC54" i="1" s="1"/>
  <c r="BY54" i="1"/>
  <c r="DB54" i="1" s="1"/>
  <c r="BX54" i="1"/>
  <c r="DA54" i="1" s="1"/>
  <c r="BW54" i="1"/>
  <c r="BV54" i="1"/>
  <c r="CY54" i="1" s="1"/>
  <c r="BU54" i="1"/>
  <c r="CX54" i="1" s="1"/>
  <c r="BT54" i="1"/>
  <c r="CW54" i="1" s="1"/>
  <c r="BS54" i="1"/>
  <c r="CV54" i="1" s="1"/>
  <c r="BR54" i="1"/>
  <c r="CU54" i="1" s="1"/>
  <c r="BQ54" i="1"/>
  <c r="CT54" i="1" s="1"/>
  <c r="BP54" i="1"/>
  <c r="CS54" i="1" s="1"/>
  <c r="Y54" i="1"/>
  <c r="X54" i="1"/>
  <c r="W54" i="1"/>
  <c r="V54" i="1"/>
  <c r="U54" i="1"/>
  <c r="T54" i="1"/>
  <c r="Q54" i="1"/>
  <c r="AG54" i="1" s="1"/>
  <c r="P54" i="1"/>
  <c r="AF54" i="1" s="1"/>
  <c r="O54" i="1"/>
  <c r="AE54" i="1" s="1"/>
  <c r="N54" i="1"/>
  <c r="AD54" i="1" s="1"/>
  <c r="M54" i="1"/>
  <c r="AC54" i="1" s="1"/>
  <c r="L54" i="1"/>
  <c r="AB54" i="1" s="1"/>
  <c r="K54" i="1"/>
  <c r="H54" i="1"/>
  <c r="DT53" i="1"/>
  <c r="DP53" i="1"/>
  <c r="CQ53" i="1"/>
  <c r="CP53" i="1"/>
  <c r="DS53" i="1" s="1"/>
  <c r="CO53" i="1"/>
  <c r="DR53" i="1" s="1"/>
  <c r="CN53" i="1"/>
  <c r="DQ53" i="1" s="1"/>
  <c r="CL53" i="1"/>
  <c r="DO53" i="1" s="1"/>
  <c r="CK53" i="1"/>
  <c r="DN53" i="1" s="1"/>
  <c r="CJ53" i="1"/>
  <c r="DM53" i="1" s="1"/>
  <c r="CI53" i="1"/>
  <c r="DL53" i="1" s="1"/>
  <c r="CH53" i="1"/>
  <c r="DK53" i="1" s="1"/>
  <c r="CG53" i="1"/>
  <c r="DJ53" i="1" s="1"/>
  <c r="CF53" i="1"/>
  <c r="DI53" i="1" s="1"/>
  <c r="CE53" i="1"/>
  <c r="DH53" i="1" s="1"/>
  <c r="CD53" i="1"/>
  <c r="DG53" i="1" s="1"/>
  <c r="CC53" i="1"/>
  <c r="DF53" i="1" s="1"/>
  <c r="CB53" i="1"/>
  <c r="DE53" i="1" s="1"/>
  <c r="CA53" i="1"/>
  <c r="DD53" i="1" s="1"/>
  <c r="BZ53" i="1"/>
  <c r="DC53" i="1" s="1"/>
  <c r="BY53" i="1"/>
  <c r="DB53" i="1" s="1"/>
  <c r="BX53" i="1"/>
  <c r="DA53" i="1" s="1"/>
  <c r="BW53" i="1"/>
  <c r="CZ53" i="1" s="1"/>
  <c r="BV53" i="1"/>
  <c r="CY53" i="1" s="1"/>
  <c r="BU53" i="1"/>
  <c r="CX53" i="1" s="1"/>
  <c r="BT53" i="1"/>
  <c r="CW53" i="1" s="1"/>
  <c r="BS53" i="1"/>
  <c r="CV53" i="1" s="1"/>
  <c r="BR53" i="1"/>
  <c r="CU53" i="1" s="1"/>
  <c r="BQ53" i="1"/>
  <c r="CT53" i="1" s="1"/>
  <c r="BP53" i="1"/>
  <c r="CS53" i="1" s="1"/>
  <c r="Y53" i="1"/>
  <c r="X53" i="1"/>
  <c r="W53" i="1"/>
  <c r="V53" i="1"/>
  <c r="U53" i="1"/>
  <c r="T53" i="1"/>
  <c r="Q53" i="1"/>
  <c r="AG53" i="1" s="1"/>
  <c r="P53" i="1"/>
  <c r="AF53" i="1" s="1"/>
  <c r="O53" i="1"/>
  <c r="AE53" i="1" s="1"/>
  <c r="N53" i="1"/>
  <c r="AD53" i="1" s="1"/>
  <c r="M53" i="1"/>
  <c r="AC53" i="1" s="1"/>
  <c r="L53" i="1"/>
  <c r="AB53" i="1" s="1"/>
  <c r="K53" i="1"/>
  <c r="H53" i="1"/>
  <c r="DP52" i="1"/>
  <c r="CQ52" i="1"/>
  <c r="DT52" i="1" s="1"/>
  <c r="CP52" i="1"/>
  <c r="DS52" i="1" s="1"/>
  <c r="CO52" i="1"/>
  <c r="DR52" i="1" s="1"/>
  <c r="CN52" i="1"/>
  <c r="DQ52" i="1" s="1"/>
  <c r="CL52" i="1"/>
  <c r="DO52" i="1" s="1"/>
  <c r="CK52" i="1"/>
  <c r="DN52" i="1" s="1"/>
  <c r="CJ52" i="1"/>
  <c r="DM52" i="1" s="1"/>
  <c r="CI52" i="1"/>
  <c r="DL52" i="1" s="1"/>
  <c r="CH52" i="1"/>
  <c r="DK52" i="1" s="1"/>
  <c r="CG52" i="1"/>
  <c r="DJ52" i="1" s="1"/>
  <c r="CF52" i="1"/>
  <c r="DI52" i="1" s="1"/>
  <c r="CE52" i="1"/>
  <c r="DH52" i="1" s="1"/>
  <c r="CD52" i="1"/>
  <c r="DG52" i="1" s="1"/>
  <c r="CC52" i="1"/>
  <c r="DF52" i="1" s="1"/>
  <c r="CB52" i="1"/>
  <c r="DE52" i="1" s="1"/>
  <c r="CA52" i="1"/>
  <c r="DD52" i="1" s="1"/>
  <c r="BZ52" i="1"/>
  <c r="DC52" i="1" s="1"/>
  <c r="BY52" i="1"/>
  <c r="DB52" i="1" s="1"/>
  <c r="BX52" i="1"/>
  <c r="DA52" i="1" s="1"/>
  <c r="BW52" i="1"/>
  <c r="CZ52" i="1" s="1"/>
  <c r="BV52" i="1"/>
  <c r="CY52" i="1" s="1"/>
  <c r="BU52" i="1"/>
  <c r="CX52" i="1" s="1"/>
  <c r="BT52" i="1"/>
  <c r="CW52" i="1" s="1"/>
  <c r="BS52" i="1"/>
  <c r="CV52" i="1" s="1"/>
  <c r="BR52" i="1"/>
  <c r="CU52" i="1" s="1"/>
  <c r="BQ52" i="1"/>
  <c r="CT52" i="1" s="1"/>
  <c r="BP52" i="1"/>
  <c r="CS52" i="1" s="1"/>
  <c r="Y52" i="1"/>
  <c r="X52" i="1"/>
  <c r="W52" i="1"/>
  <c r="V52" i="1"/>
  <c r="U52" i="1"/>
  <c r="T52" i="1"/>
  <c r="Q52" i="1"/>
  <c r="AG52" i="1" s="1"/>
  <c r="P52" i="1"/>
  <c r="AF52" i="1" s="1"/>
  <c r="O52" i="1"/>
  <c r="AE52" i="1" s="1"/>
  <c r="N52" i="1"/>
  <c r="AD52" i="1" s="1"/>
  <c r="M52" i="1"/>
  <c r="AC52" i="1" s="1"/>
  <c r="L52" i="1"/>
  <c r="AB52" i="1" s="1"/>
  <c r="K52" i="1"/>
  <c r="H52" i="1"/>
  <c r="DP51" i="1"/>
  <c r="CW51" i="1"/>
  <c r="CQ51" i="1"/>
  <c r="DT51" i="1" s="1"/>
  <c r="CP51" i="1"/>
  <c r="DS51" i="1" s="1"/>
  <c r="CO51" i="1"/>
  <c r="DR51" i="1" s="1"/>
  <c r="CN51" i="1"/>
  <c r="DQ51" i="1" s="1"/>
  <c r="CL51" i="1"/>
  <c r="DO51" i="1" s="1"/>
  <c r="CK51" i="1"/>
  <c r="DN51" i="1" s="1"/>
  <c r="CJ51" i="1"/>
  <c r="DM51" i="1" s="1"/>
  <c r="CI51" i="1"/>
  <c r="DL51" i="1" s="1"/>
  <c r="CH51" i="1"/>
  <c r="DK51" i="1" s="1"/>
  <c r="CG51" i="1"/>
  <c r="DJ51" i="1" s="1"/>
  <c r="CF51" i="1"/>
  <c r="DI51" i="1" s="1"/>
  <c r="CE51" i="1"/>
  <c r="DH51" i="1" s="1"/>
  <c r="CD51" i="1"/>
  <c r="DG51" i="1" s="1"/>
  <c r="CC51" i="1"/>
  <c r="DF51" i="1" s="1"/>
  <c r="CB51" i="1"/>
  <c r="DE51" i="1" s="1"/>
  <c r="CA51" i="1"/>
  <c r="DD51" i="1" s="1"/>
  <c r="BZ51" i="1"/>
  <c r="DC51" i="1" s="1"/>
  <c r="BY51" i="1"/>
  <c r="DB51" i="1" s="1"/>
  <c r="BX51" i="1"/>
  <c r="DA51" i="1" s="1"/>
  <c r="BW51" i="1"/>
  <c r="CZ51" i="1" s="1"/>
  <c r="BV51" i="1"/>
  <c r="CY51" i="1" s="1"/>
  <c r="BU51" i="1"/>
  <c r="CX51" i="1" s="1"/>
  <c r="BT51" i="1"/>
  <c r="BS51" i="1"/>
  <c r="CV51" i="1" s="1"/>
  <c r="BR51" i="1"/>
  <c r="CU51" i="1" s="1"/>
  <c r="BQ51" i="1"/>
  <c r="CT51" i="1" s="1"/>
  <c r="BP51" i="1"/>
  <c r="CS51" i="1" s="1"/>
  <c r="Y51" i="1"/>
  <c r="X51" i="1"/>
  <c r="W51" i="1"/>
  <c r="V51" i="1"/>
  <c r="U51" i="1"/>
  <c r="T51" i="1"/>
  <c r="Q51" i="1"/>
  <c r="AG51" i="1" s="1"/>
  <c r="P51" i="1"/>
  <c r="AF51" i="1" s="1"/>
  <c r="O51" i="1"/>
  <c r="AE51" i="1" s="1"/>
  <c r="N51" i="1"/>
  <c r="AD51" i="1" s="1"/>
  <c r="M51" i="1"/>
  <c r="AC51" i="1" s="1"/>
  <c r="L51" i="1"/>
  <c r="AB51" i="1" s="1"/>
  <c r="K51" i="1"/>
  <c r="AA51" i="1" s="1"/>
  <c r="H51" i="1"/>
  <c r="DP50" i="1"/>
  <c r="CQ50" i="1"/>
  <c r="DT50" i="1" s="1"/>
  <c r="CP50" i="1"/>
  <c r="DS50" i="1" s="1"/>
  <c r="CO50" i="1"/>
  <c r="DR50" i="1" s="1"/>
  <c r="CN50" i="1"/>
  <c r="DQ50" i="1" s="1"/>
  <c r="CL50" i="1"/>
  <c r="DO50" i="1" s="1"/>
  <c r="CK50" i="1"/>
  <c r="DN50" i="1" s="1"/>
  <c r="CJ50" i="1"/>
  <c r="DM50" i="1" s="1"/>
  <c r="CI50" i="1"/>
  <c r="DL50" i="1" s="1"/>
  <c r="CH50" i="1"/>
  <c r="DK50" i="1" s="1"/>
  <c r="CG50" i="1"/>
  <c r="DJ50" i="1" s="1"/>
  <c r="CF50" i="1"/>
  <c r="DI50" i="1" s="1"/>
  <c r="CE50" i="1"/>
  <c r="DH50" i="1" s="1"/>
  <c r="CD50" i="1"/>
  <c r="DG50" i="1" s="1"/>
  <c r="CC50" i="1"/>
  <c r="DF50" i="1" s="1"/>
  <c r="CB50" i="1"/>
  <c r="DE50" i="1" s="1"/>
  <c r="CA50" i="1"/>
  <c r="DD50" i="1" s="1"/>
  <c r="BZ50" i="1"/>
  <c r="DC50" i="1" s="1"/>
  <c r="BY50" i="1"/>
  <c r="DB50" i="1" s="1"/>
  <c r="BX50" i="1"/>
  <c r="DA50" i="1" s="1"/>
  <c r="BW50" i="1"/>
  <c r="CZ50" i="1" s="1"/>
  <c r="BV50" i="1"/>
  <c r="CY50" i="1" s="1"/>
  <c r="BU50" i="1"/>
  <c r="CX50" i="1" s="1"/>
  <c r="BT50" i="1"/>
  <c r="CW50" i="1" s="1"/>
  <c r="BS50" i="1"/>
  <c r="CV50" i="1" s="1"/>
  <c r="BR50" i="1"/>
  <c r="CU50" i="1" s="1"/>
  <c r="BQ50" i="1"/>
  <c r="CT50" i="1" s="1"/>
  <c r="BP50" i="1"/>
  <c r="CS50" i="1" s="1"/>
  <c r="Y50" i="1"/>
  <c r="X50" i="1"/>
  <c r="W50" i="1"/>
  <c r="V50" i="1"/>
  <c r="U50" i="1"/>
  <c r="T50" i="1"/>
  <c r="Q50" i="1"/>
  <c r="AG50" i="1" s="1"/>
  <c r="P50" i="1"/>
  <c r="AF50" i="1" s="1"/>
  <c r="O50" i="1"/>
  <c r="AE50" i="1" s="1"/>
  <c r="N50" i="1"/>
  <c r="AD50" i="1" s="1"/>
  <c r="M50" i="1"/>
  <c r="AC50" i="1" s="1"/>
  <c r="L50" i="1"/>
  <c r="AB50" i="1" s="1"/>
  <c r="K50" i="1"/>
  <c r="AA50" i="1" s="1"/>
  <c r="H50" i="1"/>
  <c r="S50" i="1" s="1"/>
  <c r="DP49" i="1"/>
  <c r="CQ49" i="1"/>
  <c r="DT49" i="1" s="1"/>
  <c r="CP49" i="1"/>
  <c r="DS49" i="1" s="1"/>
  <c r="CO49" i="1"/>
  <c r="DR49" i="1" s="1"/>
  <c r="CN49" i="1"/>
  <c r="DQ49" i="1" s="1"/>
  <c r="CL49" i="1"/>
  <c r="DO49" i="1" s="1"/>
  <c r="CK49" i="1"/>
  <c r="DN49" i="1" s="1"/>
  <c r="CJ49" i="1"/>
  <c r="DM49" i="1" s="1"/>
  <c r="CI49" i="1"/>
  <c r="DL49" i="1" s="1"/>
  <c r="CH49" i="1"/>
  <c r="DK49" i="1" s="1"/>
  <c r="CG49" i="1"/>
  <c r="DJ49" i="1" s="1"/>
  <c r="CF49" i="1"/>
  <c r="DI49" i="1" s="1"/>
  <c r="CE49" i="1"/>
  <c r="DH49" i="1" s="1"/>
  <c r="CD49" i="1"/>
  <c r="DG49" i="1" s="1"/>
  <c r="CC49" i="1"/>
  <c r="DF49" i="1" s="1"/>
  <c r="CB49" i="1"/>
  <c r="DE49" i="1" s="1"/>
  <c r="CA49" i="1"/>
  <c r="DD49" i="1" s="1"/>
  <c r="BZ49" i="1"/>
  <c r="DC49" i="1" s="1"/>
  <c r="BY49" i="1"/>
  <c r="DB49" i="1" s="1"/>
  <c r="BX49" i="1"/>
  <c r="DA49" i="1" s="1"/>
  <c r="BW49" i="1"/>
  <c r="CZ49" i="1" s="1"/>
  <c r="BV49" i="1"/>
  <c r="CY49" i="1" s="1"/>
  <c r="BU49" i="1"/>
  <c r="CX49" i="1" s="1"/>
  <c r="BT49" i="1"/>
  <c r="CW49" i="1" s="1"/>
  <c r="BS49" i="1"/>
  <c r="CV49" i="1" s="1"/>
  <c r="BR49" i="1"/>
  <c r="CU49" i="1" s="1"/>
  <c r="BQ49" i="1"/>
  <c r="CT49" i="1" s="1"/>
  <c r="BP49" i="1"/>
  <c r="CS49" i="1" s="1"/>
  <c r="Y49" i="1"/>
  <c r="X49" i="1"/>
  <c r="W49" i="1"/>
  <c r="V49" i="1"/>
  <c r="U49" i="1"/>
  <c r="T49" i="1"/>
  <c r="Q49" i="1"/>
  <c r="AG49" i="1" s="1"/>
  <c r="P49" i="1"/>
  <c r="AF49" i="1" s="1"/>
  <c r="O49" i="1"/>
  <c r="AE49" i="1" s="1"/>
  <c r="N49" i="1"/>
  <c r="AD49" i="1" s="1"/>
  <c r="M49" i="1"/>
  <c r="AC49" i="1" s="1"/>
  <c r="L49" i="1"/>
  <c r="AB49" i="1" s="1"/>
  <c r="K49" i="1"/>
  <c r="AA49" i="1" s="1"/>
  <c r="H49" i="1"/>
  <c r="DP48" i="1"/>
  <c r="CQ48" i="1"/>
  <c r="DT48" i="1" s="1"/>
  <c r="CP48" i="1"/>
  <c r="DS48" i="1" s="1"/>
  <c r="CO48" i="1"/>
  <c r="DR48" i="1" s="1"/>
  <c r="CN48" i="1"/>
  <c r="DQ48" i="1" s="1"/>
  <c r="CL48" i="1"/>
  <c r="DO48" i="1" s="1"/>
  <c r="CK48" i="1"/>
  <c r="DN48" i="1" s="1"/>
  <c r="CJ48" i="1"/>
  <c r="DM48" i="1" s="1"/>
  <c r="CI48" i="1"/>
  <c r="DL48" i="1" s="1"/>
  <c r="CH48" i="1"/>
  <c r="DK48" i="1" s="1"/>
  <c r="CG48" i="1"/>
  <c r="DJ48" i="1" s="1"/>
  <c r="CF48" i="1"/>
  <c r="DI48" i="1" s="1"/>
  <c r="CE48" i="1"/>
  <c r="DH48" i="1" s="1"/>
  <c r="CD48" i="1"/>
  <c r="DG48" i="1" s="1"/>
  <c r="CC48" i="1"/>
  <c r="DF48" i="1" s="1"/>
  <c r="CB48" i="1"/>
  <c r="DE48" i="1" s="1"/>
  <c r="CA48" i="1"/>
  <c r="DD48" i="1" s="1"/>
  <c r="BZ48" i="1"/>
  <c r="DC48" i="1" s="1"/>
  <c r="BY48" i="1"/>
  <c r="DB48" i="1" s="1"/>
  <c r="BX48" i="1"/>
  <c r="DA48" i="1" s="1"/>
  <c r="BW48" i="1"/>
  <c r="CZ48" i="1" s="1"/>
  <c r="BV48" i="1"/>
  <c r="CY48" i="1" s="1"/>
  <c r="BU48" i="1"/>
  <c r="CX48" i="1" s="1"/>
  <c r="BT48" i="1"/>
  <c r="CW48" i="1" s="1"/>
  <c r="BS48" i="1"/>
  <c r="CV48" i="1" s="1"/>
  <c r="BR48" i="1"/>
  <c r="CU48" i="1" s="1"/>
  <c r="BQ48" i="1"/>
  <c r="CT48" i="1" s="1"/>
  <c r="BP48" i="1"/>
  <c r="CS48" i="1" s="1"/>
  <c r="Y48" i="1"/>
  <c r="X48" i="1"/>
  <c r="W48" i="1"/>
  <c r="V48" i="1"/>
  <c r="U48" i="1"/>
  <c r="T48" i="1"/>
  <c r="Q48" i="1"/>
  <c r="AG48" i="1" s="1"/>
  <c r="P48" i="1"/>
  <c r="AF48" i="1" s="1"/>
  <c r="O48" i="1"/>
  <c r="AE48" i="1" s="1"/>
  <c r="N48" i="1"/>
  <c r="AD48" i="1" s="1"/>
  <c r="M48" i="1"/>
  <c r="AC48" i="1" s="1"/>
  <c r="L48" i="1"/>
  <c r="AB48" i="1" s="1"/>
  <c r="K48" i="1"/>
  <c r="AA48" i="1" s="1"/>
  <c r="H48" i="1"/>
  <c r="DP47" i="1"/>
  <c r="CQ47" i="1"/>
  <c r="DT47" i="1" s="1"/>
  <c r="CP47" i="1"/>
  <c r="DS47" i="1" s="1"/>
  <c r="CO47" i="1"/>
  <c r="DR47" i="1" s="1"/>
  <c r="CN47" i="1"/>
  <c r="DQ47" i="1" s="1"/>
  <c r="CL47" i="1"/>
  <c r="DO47" i="1" s="1"/>
  <c r="CK47" i="1"/>
  <c r="DN47" i="1" s="1"/>
  <c r="CJ47" i="1"/>
  <c r="DM47" i="1" s="1"/>
  <c r="CI47" i="1"/>
  <c r="DL47" i="1" s="1"/>
  <c r="CH47" i="1"/>
  <c r="DK47" i="1" s="1"/>
  <c r="CG47" i="1"/>
  <c r="DJ47" i="1" s="1"/>
  <c r="CF47" i="1"/>
  <c r="DI47" i="1" s="1"/>
  <c r="CE47" i="1"/>
  <c r="DH47" i="1" s="1"/>
  <c r="CD47" i="1"/>
  <c r="DG47" i="1" s="1"/>
  <c r="CC47" i="1"/>
  <c r="DF47" i="1" s="1"/>
  <c r="CB47" i="1"/>
  <c r="DE47" i="1" s="1"/>
  <c r="CA47" i="1"/>
  <c r="DD47" i="1" s="1"/>
  <c r="BZ47" i="1"/>
  <c r="DC47" i="1" s="1"/>
  <c r="BY47" i="1"/>
  <c r="DB47" i="1" s="1"/>
  <c r="BX47" i="1"/>
  <c r="DA47" i="1" s="1"/>
  <c r="BW47" i="1"/>
  <c r="CZ47" i="1" s="1"/>
  <c r="BV47" i="1"/>
  <c r="CY47" i="1" s="1"/>
  <c r="BU47" i="1"/>
  <c r="CX47" i="1" s="1"/>
  <c r="BT47" i="1"/>
  <c r="CW47" i="1" s="1"/>
  <c r="BS47" i="1"/>
  <c r="CV47" i="1" s="1"/>
  <c r="BR47" i="1"/>
  <c r="CU47" i="1" s="1"/>
  <c r="BQ47" i="1"/>
  <c r="CT47" i="1" s="1"/>
  <c r="BP47" i="1"/>
  <c r="CS47" i="1" s="1"/>
  <c r="Y47" i="1"/>
  <c r="X47" i="1"/>
  <c r="W47" i="1"/>
  <c r="V47" i="1"/>
  <c r="U47" i="1"/>
  <c r="T47" i="1"/>
  <c r="Q47" i="1"/>
  <c r="AG47" i="1" s="1"/>
  <c r="P47" i="1"/>
  <c r="AF47" i="1" s="1"/>
  <c r="O47" i="1"/>
  <c r="AE47" i="1" s="1"/>
  <c r="N47" i="1"/>
  <c r="AD47" i="1" s="1"/>
  <c r="M47" i="1"/>
  <c r="AC47" i="1" s="1"/>
  <c r="L47" i="1"/>
  <c r="AB47" i="1" s="1"/>
  <c r="K47" i="1"/>
  <c r="H47" i="1"/>
  <c r="DP46" i="1"/>
  <c r="CQ46" i="1"/>
  <c r="DT46" i="1" s="1"/>
  <c r="CP46" i="1"/>
  <c r="DS46" i="1" s="1"/>
  <c r="CO46" i="1"/>
  <c r="DR46" i="1" s="1"/>
  <c r="CN46" i="1"/>
  <c r="DQ46" i="1" s="1"/>
  <c r="CL46" i="1"/>
  <c r="DO46" i="1" s="1"/>
  <c r="CK46" i="1"/>
  <c r="DN46" i="1" s="1"/>
  <c r="CJ46" i="1"/>
  <c r="DM46" i="1" s="1"/>
  <c r="CI46" i="1"/>
  <c r="DL46" i="1" s="1"/>
  <c r="CH46" i="1"/>
  <c r="DK46" i="1" s="1"/>
  <c r="CG46" i="1"/>
  <c r="DJ46" i="1" s="1"/>
  <c r="CF46" i="1"/>
  <c r="DI46" i="1" s="1"/>
  <c r="CE46" i="1"/>
  <c r="DH46" i="1" s="1"/>
  <c r="CD46" i="1"/>
  <c r="DG46" i="1" s="1"/>
  <c r="CC46" i="1"/>
  <c r="DF46" i="1" s="1"/>
  <c r="CB46" i="1"/>
  <c r="DE46" i="1" s="1"/>
  <c r="CA46" i="1"/>
  <c r="DD46" i="1" s="1"/>
  <c r="BZ46" i="1"/>
  <c r="DC46" i="1" s="1"/>
  <c r="BY46" i="1"/>
  <c r="DB46" i="1" s="1"/>
  <c r="BX46" i="1"/>
  <c r="DA46" i="1" s="1"/>
  <c r="BW46" i="1"/>
  <c r="CZ46" i="1" s="1"/>
  <c r="BV46" i="1"/>
  <c r="CY46" i="1" s="1"/>
  <c r="BU46" i="1"/>
  <c r="CX46" i="1" s="1"/>
  <c r="BT46" i="1"/>
  <c r="CW46" i="1" s="1"/>
  <c r="BS46" i="1"/>
  <c r="CV46" i="1" s="1"/>
  <c r="BR46" i="1"/>
  <c r="CU46" i="1" s="1"/>
  <c r="BQ46" i="1"/>
  <c r="CT46" i="1" s="1"/>
  <c r="BP46" i="1"/>
  <c r="CS46" i="1" s="1"/>
  <c r="Y46" i="1"/>
  <c r="X46" i="1"/>
  <c r="W46" i="1"/>
  <c r="V46" i="1"/>
  <c r="U46" i="1"/>
  <c r="T46" i="1"/>
  <c r="Q46" i="1"/>
  <c r="AG46" i="1" s="1"/>
  <c r="P46" i="1"/>
  <c r="AF46" i="1" s="1"/>
  <c r="O46" i="1"/>
  <c r="AE46" i="1" s="1"/>
  <c r="N46" i="1"/>
  <c r="AD46" i="1" s="1"/>
  <c r="M46" i="1"/>
  <c r="AC46" i="1" s="1"/>
  <c r="L46" i="1"/>
  <c r="AB46" i="1" s="1"/>
  <c r="K46" i="1"/>
  <c r="H46" i="1"/>
  <c r="DP45" i="1"/>
  <c r="CQ45" i="1"/>
  <c r="DT45" i="1" s="1"/>
  <c r="CP45" i="1"/>
  <c r="DS45" i="1" s="1"/>
  <c r="CO45" i="1"/>
  <c r="DR45" i="1" s="1"/>
  <c r="CN45" i="1"/>
  <c r="DQ45" i="1" s="1"/>
  <c r="CL45" i="1"/>
  <c r="DO45" i="1" s="1"/>
  <c r="CK45" i="1"/>
  <c r="DN45" i="1" s="1"/>
  <c r="CJ45" i="1"/>
  <c r="DM45" i="1" s="1"/>
  <c r="CI45" i="1"/>
  <c r="DL45" i="1" s="1"/>
  <c r="CH45" i="1"/>
  <c r="DK45" i="1" s="1"/>
  <c r="CG45" i="1"/>
  <c r="DJ45" i="1" s="1"/>
  <c r="CF45" i="1"/>
  <c r="DI45" i="1" s="1"/>
  <c r="CE45" i="1"/>
  <c r="DH45" i="1" s="1"/>
  <c r="CD45" i="1"/>
  <c r="DG45" i="1" s="1"/>
  <c r="CC45" i="1"/>
  <c r="DF45" i="1" s="1"/>
  <c r="CB45" i="1"/>
  <c r="DE45" i="1" s="1"/>
  <c r="CA45" i="1"/>
  <c r="DD45" i="1" s="1"/>
  <c r="BZ45" i="1"/>
  <c r="DC45" i="1" s="1"/>
  <c r="BY45" i="1"/>
  <c r="DB45" i="1" s="1"/>
  <c r="BX45" i="1"/>
  <c r="DA45" i="1" s="1"/>
  <c r="BW45" i="1"/>
  <c r="CZ45" i="1" s="1"/>
  <c r="BV45" i="1"/>
  <c r="CY45" i="1" s="1"/>
  <c r="BU45" i="1"/>
  <c r="CX45" i="1" s="1"/>
  <c r="BT45" i="1"/>
  <c r="CW45" i="1" s="1"/>
  <c r="BS45" i="1"/>
  <c r="CV45" i="1" s="1"/>
  <c r="BR45" i="1"/>
  <c r="CU45" i="1" s="1"/>
  <c r="BQ45" i="1"/>
  <c r="CT45" i="1" s="1"/>
  <c r="BP45" i="1"/>
  <c r="CS45" i="1" s="1"/>
  <c r="Y45" i="1"/>
  <c r="X45" i="1"/>
  <c r="W45" i="1"/>
  <c r="V45" i="1"/>
  <c r="U45" i="1"/>
  <c r="T45" i="1"/>
  <c r="Q45" i="1"/>
  <c r="AG45" i="1" s="1"/>
  <c r="P45" i="1"/>
  <c r="AF45" i="1" s="1"/>
  <c r="O45" i="1"/>
  <c r="AE45" i="1" s="1"/>
  <c r="N45" i="1"/>
  <c r="AD45" i="1" s="1"/>
  <c r="M45" i="1"/>
  <c r="AC45" i="1" s="1"/>
  <c r="L45" i="1"/>
  <c r="AB45" i="1" s="1"/>
  <c r="K45" i="1"/>
  <c r="AA45" i="1" s="1"/>
  <c r="H45" i="1"/>
  <c r="DP44" i="1"/>
  <c r="CQ44" i="1"/>
  <c r="DT44" i="1" s="1"/>
  <c r="CP44" i="1"/>
  <c r="DS44" i="1" s="1"/>
  <c r="CO44" i="1"/>
  <c r="DR44" i="1" s="1"/>
  <c r="CN44" i="1"/>
  <c r="DQ44" i="1" s="1"/>
  <c r="CL44" i="1"/>
  <c r="DO44" i="1" s="1"/>
  <c r="CK44" i="1"/>
  <c r="DN44" i="1" s="1"/>
  <c r="CJ44" i="1"/>
  <c r="DM44" i="1" s="1"/>
  <c r="CI44" i="1"/>
  <c r="DL44" i="1" s="1"/>
  <c r="CH44" i="1"/>
  <c r="DK44" i="1" s="1"/>
  <c r="CG44" i="1"/>
  <c r="DJ44" i="1" s="1"/>
  <c r="CF44" i="1"/>
  <c r="DI44" i="1" s="1"/>
  <c r="CE44" i="1"/>
  <c r="DH44" i="1" s="1"/>
  <c r="CD44" i="1"/>
  <c r="DG44" i="1" s="1"/>
  <c r="CC44" i="1"/>
  <c r="DF44" i="1" s="1"/>
  <c r="CB44" i="1"/>
  <c r="DE44" i="1" s="1"/>
  <c r="CA44" i="1"/>
  <c r="DD44" i="1" s="1"/>
  <c r="BZ44" i="1"/>
  <c r="DC44" i="1" s="1"/>
  <c r="BY44" i="1"/>
  <c r="DB44" i="1" s="1"/>
  <c r="BX44" i="1"/>
  <c r="DA44" i="1" s="1"/>
  <c r="BW44" i="1"/>
  <c r="CZ44" i="1" s="1"/>
  <c r="BV44" i="1"/>
  <c r="CY44" i="1" s="1"/>
  <c r="BU44" i="1"/>
  <c r="CX44" i="1" s="1"/>
  <c r="BT44" i="1"/>
  <c r="CW44" i="1" s="1"/>
  <c r="BS44" i="1"/>
  <c r="CV44" i="1" s="1"/>
  <c r="BR44" i="1"/>
  <c r="CU44" i="1" s="1"/>
  <c r="BQ44" i="1"/>
  <c r="CT44" i="1" s="1"/>
  <c r="BP44" i="1"/>
  <c r="CS44" i="1" s="1"/>
  <c r="Y44" i="1"/>
  <c r="X44" i="1"/>
  <c r="W44" i="1"/>
  <c r="V44" i="1"/>
  <c r="U44" i="1"/>
  <c r="T44" i="1"/>
  <c r="Q44" i="1"/>
  <c r="AG44" i="1" s="1"/>
  <c r="P44" i="1"/>
  <c r="AF44" i="1" s="1"/>
  <c r="O44" i="1"/>
  <c r="AE44" i="1" s="1"/>
  <c r="N44" i="1"/>
  <c r="AD44" i="1" s="1"/>
  <c r="M44" i="1"/>
  <c r="AC44" i="1" s="1"/>
  <c r="L44" i="1"/>
  <c r="AB44" i="1" s="1"/>
  <c r="K44" i="1"/>
  <c r="H44" i="1"/>
  <c r="DP43" i="1"/>
  <c r="CQ43" i="1"/>
  <c r="DT43" i="1" s="1"/>
  <c r="CP43" i="1"/>
  <c r="DS43" i="1" s="1"/>
  <c r="CO43" i="1"/>
  <c r="DR43" i="1" s="1"/>
  <c r="CN43" i="1"/>
  <c r="DQ43" i="1" s="1"/>
  <c r="CL43" i="1"/>
  <c r="DO43" i="1" s="1"/>
  <c r="CK43" i="1"/>
  <c r="DN43" i="1" s="1"/>
  <c r="CJ43" i="1"/>
  <c r="DM43" i="1" s="1"/>
  <c r="CI43" i="1"/>
  <c r="DL43" i="1" s="1"/>
  <c r="CH43" i="1"/>
  <c r="DK43" i="1" s="1"/>
  <c r="CG43" i="1"/>
  <c r="DJ43" i="1" s="1"/>
  <c r="CF43" i="1"/>
  <c r="DI43" i="1" s="1"/>
  <c r="CE43" i="1"/>
  <c r="DH43" i="1" s="1"/>
  <c r="CD43" i="1"/>
  <c r="DG43" i="1" s="1"/>
  <c r="CC43" i="1"/>
  <c r="DF43" i="1" s="1"/>
  <c r="CB43" i="1"/>
  <c r="DE43" i="1" s="1"/>
  <c r="CA43" i="1"/>
  <c r="DD43" i="1" s="1"/>
  <c r="BZ43" i="1"/>
  <c r="DC43" i="1" s="1"/>
  <c r="BY43" i="1"/>
  <c r="DB43" i="1" s="1"/>
  <c r="BX43" i="1"/>
  <c r="DA43" i="1" s="1"/>
  <c r="BW43" i="1"/>
  <c r="CZ43" i="1" s="1"/>
  <c r="BV43" i="1"/>
  <c r="CY43" i="1" s="1"/>
  <c r="BU43" i="1"/>
  <c r="CX43" i="1" s="1"/>
  <c r="BT43" i="1"/>
  <c r="CW43" i="1" s="1"/>
  <c r="BS43" i="1"/>
  <c r="CV43" i="1" s="1"/>
  <c r="BR43" i="1"/>
  <c r="CU43" i="1" s="1"/>
  <c r="BQ43" i="1"/>
  <c r="CT43" i="1" s="1"/>
  <c r="BP43" i="1"/>
  <c r="CS43" i="1" s="1"/>
  <c r="Y43" i="1"/>
  <c r="X43" i="1"/>
  <c r="W43" i="1"/>
  <c r="V43" i="1"/>
  <c r="U43" i="1"/>
  <c r="T43" i="1"/>
  <c r="Q43" i="1"/>
  <c r="AG43" i="1" s="1"/>
  <c r="P43" i="1"/>
  <c r="AF43" i="1" s="1"/>
  <c r="O43" i="1"/>
  <c r="AE43" i="1" s="1"/>
  <c r="N43" i="1"/>
  <c r="AD43" i="1" s="1"/>
  <c r="M43" i="1"/>
  <c r="AC43" i="1" s="1"/>
  <c r="L43" i="1"/>
  <c r="AB43" i="1" s="1"/>
  <c r="K43" i="1"/>
  <c r="AA43" i="1" s="1"/>
  <c r="H43" i="1"/>
  <c r="DR42" i="1"/>
  <c r="DP42" i="1"/>
  <c r="CQ42" i="1"/>
  <c r="DT42" i="1" s="1"/>
  <c r="CP42" i="1"/>
  <c r="DS42" i="1" s="1"/>
  <c r="CO42" i="1"/>
  <c r="CN42" i="1"/>
  <c r="DQ42" i="1" s="1"/>
  <c r="CL42" i="1"/>
  <c r="DO42" i="1" s="1"/>
  <c r="CK42" i="1"/>
  <c r="DN42" i="1" s="1"/>
  <c r="CJ42" i="1"/>
  <c r="DM42" i="1" s="1"/>
  <c r="CI42" i="1"/>
  <c r="DL42" i="1" s="1"/>
  <c r="CH42" i="1"/>
  <c r="DK42" i="1" s="1"/>
  <c r="CG42" i="1"/>
  <c r="DJ42" i="1" s="1"/>
  <c r="CF42" i="1"/>
  <c r="DI42" i="1" s="1"/>
  <c r="CE42" i="1"/>
  <c r="DH42" i="1" s="1"/>
  <c r="CD42" i="1"/>
  <c r="DG42" i="1" s="1"/>
  <c r="CC42" i="1"/>
  <c r="DF42" i="1" s="1"/>
  <c r="CB42" i="1"/>
  <c r="DE42" i="1" s="1"/>
  <c r="CA42" i="1"/>
  <c r="DD42" i="1" s="1"/>
  <c r="BZ42" i="1"/>
  <c r="DC42" i="1" s="1"/>
  <c r="BY42" i="1"/>
  <c r="DB42" i="1" s="1"/>
  <c r="BX42" i="1"/>
  <c r="DA42" i="1" s="1"/>
  <c r="BW42" i="1"/>
  <c r="CZ42" i="1" s="1"/>
  <c r="BV42" i="1"/>
  <c r="CY42" i="1" s="1"/>
  <c r="BU42" i="1"/>
  <c r="CX42" i="1" s="1"/>
  <c r="BT42" i="1"/>
  <c r="CW42" i="1" s="1"/>
  <c r="BS42" i="1"/>
  <c r="CV42" i="1" s="1"/>
  <c r="BR42" i="1"/>
  <c r="CU42" i="1" s="1"/>
  <c r="BQ42" i="1"/>
  <c r="CT42" i="1" s="1"/>
  <c r="BP42" i="1"/>
  <c r="CS42" i="1" s="1"/>
  <c r="Y42" i="1"/>
  <c r="X42" i="1"/>
  <c r="W42" i="1"/>
  <c r="V42" i="1"/>
  <c r="U42" i="1"/>
  <c r="T42" i="1"/>
  <c r="Q42" i="1"/>
  <c r="AG42" i="1" s="1"/>
  <c r="P42" i="1"/>
  <c r="AF42" i="1" s="1"/>
  <c r="O42" i="1"/>
  <c r="AE42" i="1" s="1"/>
  <c r="N42" i="1"/>
  <c r="AD42" i="1" s="1"/>
  <c r="M42" i="1"/>
  <c r="AC42" i="1" s="1"/>
  <c r="L42" i="1"/>
  <c r="AB42" i="1" s="1"/>
  <c r="K42" i="1"/>
  <c r="H42" i="1"/>
  <c r="DP41" i="1"/>
  <c r="CQ41" i="1"/>
  <c r="DT41" i="1" s="1"/>
  <c r="CP41" i="1"/>
  <c r="DS41" i="1" s="1"/>
  <c r="CO41" i="1"/>
  <c r="DR41" i="1" s="1"/>
  <c r="CN41" i="1"/>
  <c r="DQ41" i="1" s="1"/>
  <c r="CL41" i="1"/>
  <c r="DO41" i="1" s="1"/>
  <c r="CK41" i="1"/>
  <c r="DN41" i="1" s="1"/>
  <c r="CJ41" i="1"/>
  <c r="DM41" i="1" s="1"/>
  <c r="CI41" i="1"/>
  <c r="DL41" i="1" s="1"/>
  <c r="CH41" i="1"/>
  <c r="DK41" i="1" s="1"/>
  <c r="CG41" i="1"/>
  <c r="DJ41" i="1" s="1"/>
  <c r="CF41" i="1"/>
  <c r="DI41" i="1" s="1"/>
  <c r="CE41" i="1"/>
  <c r="DH41" i="1" s="1"/>
  <c r="CD41" i="1"/>
  <c r="DG41" i="1" s="1"/>
  <c r="CC41" i="1"/>
  <c r="DF41" i="1" s="1"/>
  <c r="CB41" i="1"/>
  <c r="DE41" i="1" s="1"/>
  <c r="CA41" i="1"/>
  <c r="DD41" i="1" s="1"/>
  <c r="BZ41" i="1"/>
  <c r="DC41" i="1" s="1"/>
  <c r="BY41" i="1"/>
  <c r="DB41" i="1" s="1"/>
  <c r="BX41" i="1"/>
  <c r="DA41" i="1" s="1"/>
  <c r="BW41" i="1"/>
  <c r="CZ41" i="1" s="1"/>
  <c r="BV41" i="1"/>
  <c r="CY41" i="1" s="1"/>
  <c r="BU41" i="1"/>
  <c r="CX41" i="1" s="1"/>
  <c r="BT41" i="1"/>
  <c r="CW41" i="1" s="1"/>
  <c r="BS41" i="1"/>
  <c r="CV41" i="1" s="1"/>
  <c r="BR41" i="1"/>
  <c r="CU41" i="1" s="1"/>
  <c r="BQ41" i="1"/>
  <c r="CT41" i="1" s="1"/>
  <c r="BP41" i="1"/>
  <c r="CS41" i="1" s="1"/>
  <c r="Y41" i="1"/>
  <c r="X41" i="1"/>
  <c r="W41" i="1"/>
  <c r="V41" i="1"/>
  <c r="U41" i="1"/>
  <c r="T41" i="1"/>
  <c r="Q41" i="1"/>
  <c r="AG41" i="1" s="1"/>
  <c r="P41" i="1"/>
  <c r="AF41" i="1" s="1"/>
  <c r="O41" i="1"/>
  <c r="AE41" i="1" s="1"/>
  <c r="N41" i="1"/>
  <c r="AD41" i="1" s="1"/>
  <c r="M41" i="1"/>
  <c r="AC41" i="1" s="1"/>
  <c r="L41" i="1"/>
  <c r="AB41" i="1" s="1"/>
  <c r="K41" i="1"/>
  <c r="AA41" i="1" s="1"/>
  <c r="H41" i="1"/>
  <c r="S41" i="1" s="1"/>
  <c r="DP40" i="1"/>
  <c r="DE40" i="1"/>
  <c r="CQ40" i="1"/>
  <c r="DT40" i="1" s="1"/>
  <c r="CP40" i="1"/>
  <c r="DS40" i="1" s="1"/>
  <c r="CO40" i="1"/>
  <c r="DR40" i="1" s="1"/>
  <c r="CN40" i="1"/>
  <c r="DQ40" i="1" s="1"/>
  <c r="CL40" i="1"/>
  <c r="DO40" i="1" s="1"/>
  <c r="CK40" i="1"/>
  <c r="DN40" i="1" s="1"/>
  <c r="CJ40" i="1"/>
  <c r="DM40" i="1" s="1"/>
  <c r="CI40" i="1"/>
  <c r="DL40" i="1" s="1"/>
  <c r="CH40" i="1"/>
  <c r="DK40" i="1" s="1"/>
  <c r="CG40" i="1"/>
  <c r="DJ40" i="1" s="1"/>
  <c r="CF40" i="1"/>
  <c r="DI40" i="1" s="1"/>
  <c r="CE40" i="1"/>
  <c r="DH40" i="1" s="1"/>
  <c r="CD40" i="1"/>
  <c r="DG40" i="1" s="1"/>
  <c r="CC40" i="1"/>
  <c r="DF40" i="1" s="1"/>
  <c r="CB40" i="1"/>
  <c r="CA40" i="1"/>
  <c r="DD40" i="1" s="1"/>
  <c r="BZ40" i="1"/>
  <c r="DC40" i="1" s="1"/>
  <c r="BY40" i="1"/>
  <c r="DB40" i="1" s="1"/>
  <c r="BX40" i="1"/>
  <c r="DA40" i="1" s="1"/>
  <c r="BW40" i="1"/>
  <c r="CZ40" i="1" s="1"/>
  <c r="BV40" i="1"/>
  <c r="CY40" i="1" s="1"/>
  <c r="BU40" i="1"/>
  <c r="CX40" i="1" s="1"/>
  <c r="BT40" i="1"/>
  <c r="CW40" i="1" s="1"/>
  <c r="BS40" i="1"/>
  <c r="CV40" i="1" s="1"/>
  <c r="BR40" i="1"/>
  <c r="CU40" i="1" s="1"/>
  <c r="BQ40" i="1"/>
  <c r="CT40" i="1" s="1"/>
  <c r="BP40" i="1"/>
  <c r="CS40" i="1" s="1"/>
  <c r="Y40" i="1"/>
  <c r="X40" i="1"/>
  <c r="W40" i="1"/>
  <c r="V40" i="1"/>
  <c r="U40" i="1"/>
  <c r="T40" i="1"/>
  <c r="Q40" i="1"/>
  <c r="AG40" i="1" s="1"/>
  <c r="P40" i="1"/>
  <c r="AF40" i="1" s="1"/>
  <c r="O40" i="1"/>
  <c r="AE40" i="1" s="1"/>
  <c r="N40" i="1"/>
  <c r="AD40" i="1" s="1"/>
  <c r="M40" i="1"/>
  <c r="AC40" i="1" s="1"/>
  <c r="L40" i="1"/>
  <c r="AB40" i="1" s="1"/>
  <c r="K40" i="1"/>
  <c r="H40" i="1"/>
  <c r="DP39" i="1"/>
  <c r="DG39" i="1"/>
  <c r="CQ39" i="1"/>
  <c r="DT39" i="1" s="1"/>
  <c r="CP39" i="1"/>
  <c r="DS39" i="1" s="1"/>
  <c r="CO39" i="1"/>
  <c r="DR39" i="1" s="1"/>
  <c r="CN39" i="1"/>
  <c r="DQ39" i="1" s="1"/>
  <c r="CL39" i="1"/>
  <c r="DO39" i="1" s="1"/>
  <c r="CK39" i="1"/>
  <c r="DN39" i="1" s="1"/>
  <c r="CJ39" i="1"/>
  <c r="DM39" i="1" s="1"/>
  <c r="CI39" i="1"/>
  <c r="DL39" i="1" s="1"/>
  <c r="CH39" i="1"/>
  <c r="DK39" i="1" s="1"/>
  <c r="CG39" i="1"/>
  <c r="DJ39" i="1" s="1"/>
  <c r="CF39" i="1"/>
  <c r="DI39" i="1" s="1"/>
  <c r="CE39" i="1"/>
  <c r="DH39" i="1" s="1"/>
  <c r="CD39" i="1"/>
  <c r="CC39" i="1"/>
  <c r="DF39" i="1" s="1"/>
  <c r="CB39" i="1"/>
  <c r="DE39" i="1" s="1"/>
  <c r="EH39" i="1" s="1"/>
  <c r="CA39" i="1"/>
  <c r="DD39" i="1" s="1"/>
  <c r="BZ39" i="1"/>
  <c r="DC39" i="1" s="1"/>
  <c r="EF39" i="1" s="1"/>
  <c r="BY39" i="1"/>
  <c r="DB39" i="1" s="1"/>
  <c r="BX39" i="1"/>
  <c r="DA39" i="1" s="1"/>
  <c r="BW39" i="1"/>
  <c r="CZ39" i="1" s="1"/>
  <c r="EC39" i="1" s="1"/>
  <c r="BV39" i="1"/>
  <c r="CY39" i="1" s="1"/>
  <c r="BU39" i="1"/>
  <c r="CX39" i="1" s="1"/>
  <c r="BT39" i="1"/>
  <c r="CW39" i="1" s="1"/>
  <c r="BS39" i="1"/>
  <c r="CV39" i="1" s="1"/>
  <c r="BR39" i="1"/>
  <c r="CU39" i="1" s="1"/>
  <c r="BQ39" i="1"/>
  <c r="CT39" i="1" s="1"/>
  <c r="BP39" i="1"/>
  <c r="CS39" i="1" s="1"/>
  <c r="Y39" i="1"/>
  <c r="X39" i="1"/>
  <c r="W39" i="1"/>
  <c r="V39" i="1"/>
  <c r="U39" i="1"/>
  <c r="T39" i="1"/>
  <c r="Q39" i="1"/>
  <c r="AG39" i="1" s="1"/>
  <c r="P39" i="1"/>
  <c r="AF39" i="1" s="1"/>
  <c r="O39" i="1"/>
  <c r="N39" i="1"/>
  <c r="AD39" i="1" s="1"/>
  <c r="M39" i="1"/>
  <c r="L39" i="1"/>
  <c r="AB39" i="1" s="1"/>
  <c r="K39" i="1"/>
  <c r="H39" i="1"/>
  <c r="DP38" i="1"/>
  <c r="DE38" i="1"/>
  <c r="EH38" i="1" s="1"/>
  <c r="CQ38" i="1"/>
  <c r="DT38" i="1" s="1"/>
  <c r="CP38" i="1"/>
  <c r="DS38" i="1" s="1"/>
  <c r="CO38" i="1"/>
  <c r="DR38" i="1" s="1"/>
  <c r="EU38" i="1" s="1"/>
  <c r="CN38" i="1"/>
  <c r="DQ38" i="1" s="1"/>
  <c r="CL38" i="1"/>
  <c r="DO38" i="1" s="1"/>
  <c r="CK38" i="1"/>
  <c r="DN38" i="1" s="1"/>
  <c r="CJ38" i="1"/>
  <c r="DM38" i="1" s="1"/>
  <c r="CI38" i="1"/>
  <c r="DL38" i="1" s="1"/>
  <c r="CH38" i="1"/>
  <c r="DK38" i="1" s="1"/>
  <c r="CG38" i="1"/>
  <c r="DJ38" i="1" s="1"/>
  <c r="CF38" i="1"/>
  <c r="DI38" i="1" s="1"/>
  <c r="CE38" i="1"/>
  <c r="DH38" i="1" s="1"/>
  <c r="CD38" i="1"/>
  <c r="DG38" i="1" s="1"/>
  <c r="CC38" i="1"/>
  <c r="DF38" i="1" s="1"/>
  <c r="CB38" i="1"/>
  <c r="CA38" i="1"/>
  <c r="DD38" i="1" s="1"/>
  <c r="BZ38" i="1"/>
  <c r="DC38" i="1" s="1"/>
  <c r="BY38" i="1"/>
  <c r="DB38" i="1" s="1"/>
  <c r="BX38" i="1"/>
  <c r="DA38" i="1" s="1"/>
  <c r="ED38" i="1" s="1"/>
  <c r="BW38" i="1"/>
  <c r="CZ38" i="1" s="1"/>
  <c r="BV38" i="1"/>
  <c r="CY38" i="1" s="1"/>
  <c r="BU38" i="1"/>
  <c r="CX38" i="1" s="1"/>
  <c r="BT38" i="1"/>
  <c r="CW38" i="1" s="1"/>
  <c r="BS38" i="1"/>
  <c r="CV38" i="1" s="1"/>
  <c r="BR38" i="1"/>
  <c r="CU38" i="1" s="1"/>
  <c r="BQ38" i="1"/>
  <c r="CT38" i="1" s="1"/>
  <c r="BP38" i="1"/>
  <c r="CS38" i="1" s="1"/>
  <c r="Y38" i="1"/>
  <c r="X38" i="1"/>
  <c r="W38" i="1"/>
  <c r="V38" i="1"/>
  <c r="U38" i="1"/>
  <c r="T38" i="1"/>
  <c r="Q38" i="1"/>
  <c r="AG38" i="1" s="1"/>
  <c r="P38" i="1"/>
  <c r="AF38" i="1" s="1"/>
  <c r="O38" i="1"/>
  <c r="AE38" i="1" s="1"/>
  <c r="N38" i="1"/>
  <c r="AD38" i="1" s="1"/>
  <c r="M38" i="1"/>
  <c r="EX38" i="1" s="1"/>
  <c r="L38" i="1"/>
  <c r="AB38" i="1" s="1"/>
  <c r="K38" i="1"/>
  <c r="H38" i="1"/>
  <c r="DP37" i="1"/>
  <c r="CQ37" i="1"/>
  <c r="DT37" i="1" s="1"/>
  <c r="CP37" i="1"/>
  <c r="DS37" i="1" s="1"/>
  <c r="CO37" i="1"/>
  <c r="DR37" i="1" s="1"/>
  <c r="CN37" i="1"/>
  <c r="DQ37" i="1" s="1"/>
  <c r="CL37" i="1"/>
  <c r="DO37" i="1" s="1"/>
  <c r="CK37" i="1"/>
  <c r="DN37" i="1" s="1"/>
  <c r="CJ37" i="1"/>
  <c r="DM37" i="1" s="1"/>
  <c r="CI37" i="1"/>
  <c r="DL37" i="1" s="1"/>
  <c r="CH37" i="1"/>
  <c r="DK37" i="1" s="1"/>
  <c r="CG37" i="1"/>
  <c r="DJ37" i="1" s="1"/>
  <c r="CF37" i="1"/>
  <c r="DI37" i="1" s="1"/>
  <c r="CE37" i="1"/>
  <c r="DH37" i="1" s="1"/>
  <c r="CD37" i="1"/>
  <c r="DG37" i="1" s="1"/>
  <c r="CC37" i="1"/>
  <c r="DF37" i="1" s="1"/>
  <c r="CB37" i="1"/>
  <c r="DE37" i="1" s="1"/>
  <c r="CA37" i="1"/>
  <c r="DD37" i="1" s="1"/>
  <c r="BZ37" i="1"/>
  <c r="DC37" i="1" s="1"/>
  <c r="BY37" i="1"/>
  <c r="DB37" i="1" s="1"/>
  <c r="BX37" i="1"/>
  <c r="DA37" i="1" s="1"/>
  <c r="BW37" i="1"/>
  <c r="CZ37" i="1" s="1"/>
  <c r="BV37" i="1"/>
  <c r="CY37" i="1" s="1"/>
  <c r="BU37" i="1"/>
  <c r="CX37" i="1" s="1"/>
  <c r="BT37" i="1"/>
  <c r="CW37" i="1" s="1"/>
  <c r="BS37" i="1"/>
  <c r="CV37" i="1" s="1"/>
  <c r="BR37" i="1"/>
  <c r="CU37" i="1" s="1"/>
  <c r="BQ37" i="1"/>
  <c r="CT37" i="1" s="1"/>
  <c r="BP37" i="1"/>
  <c r="CS37" i="1" s="1"/>
  <c r="Y37" i="1"/>
  <c r="X37" i="1"/>
  <c r="W37" i="1"/>
  <c r="V37" i="1"/>
  <c r="U37" i="1"/>
  <c r="T37" i="1"/>
  <c r="Q37" i="1"/>
  <c r="AG37" i="1" s="1"/>
  <c r="P37" i="1"/>
  <c r="AF37" i="1" s="1"/>
  <c r="O37" i="1"/>
  <c r="N37" i="1"/>
  <c r="AD37" i="1" s="1"/>
  <c r="M37" i="1"/>
  <c r="EX37" i="1" s="1"/>
  <c r="L37" i="1"/>
  <c r="AB37" i="1" s="1"/>
  <c r="K37" i="1"/>
  <c r="H37" i="1"/>
  <c r="DP36" i="1"/>
  <c r="CQ36" i="1"/>
  <c r="DT36" i="1" s="1"/>
  <c r="CP36" i="1"/>
  <c r="DS36" i="1" s="1"/>
  <c r="CO36" i="1"/>
  <c r="DR36" i="1" s="1"/>
  <c r="CN36" i="1"/>
  <c r="DQ36" i="1" s="1"/>
  <c r="CL36" i="1"/>
  <c r="DO36" i="1" s="1"/>
  <c r="CK36" i="1"/>
  <c r="DN36" i="1" s="1"/>
  <c r="CJ36" i="1"/>
  <c r="DM36" i="1" s="1"/>
  <c r="CI36" i="1"/>
  <c r="DL36" i="1" s="1"/>
  <c r="CH36" i="1"/>
  <c r="DK36" i="1" s="1"/>
  <c r="CG36" i="1"/>
  <c r="DJ36" i="1" s="1"/>
  <c r="CF36" i="1"/>
  <c r="DI36" i="1" s="1"/>
  <c r="CE36" i="1"/>
  <c r="DH36" i="1" s="1"/>
  <c r="CD36" i="1"/>
  <c r="DG36" i="1" s="1"/>
  <c r="CC36" i="1"/>
  <c r="DF36" i="1" s="1"/>
  <c r="CB36" i="1"/>
  <c r="DE36" i="1" s="1"/>
  <c r="CA36" i="1"/>
  <c r="DD36" i="1" s="1"/>
  <c r="BZ36" i="1"/>
  <c r="DC36" i="1" s="1"/>
  <c r="BY36" i="1"/>
  <c r="DB36" i="1" s="1"/>
  <c r="BX36" i="1"/>
  <c r="DA36" i="1" s="1"/>
  <c r="BW36" i="1"/>
  <c r="CZ36" i="1" s="1"/>
  <c r="BV36" i="1"/>
  <c r="CY36" i="1" s="1"/>
  <c r="EB36" i="1" s="1"/>
  <c r="BU36" i="1"/>
  <c r="CX36" i="1" s="1"/>
  <c r="BT36" i="1"/>
  <c r="CW36" i="1" s="1"/>
  <c r="BS36" i="1"/>
  <c r="CV36" i="1" s="1"/>
  <c r="BR36" i="1"/>
  <c r="CU36" i="1" s="1"/>
  <c r="BQ36" i="1"/>
  <c r="CT36" i="1" s="1"/>
  <c r="BP36" i="1"/>
  <c r="CS36" i="1" s="1"/>
  <c r="Y36" i="1"/>
  <c r="X36" i="1"/>
  <c r="W36" i="1"/>
  <c r="V36" i="1"/>
  <c r="U36" i="1"/>
  <c r="T36" i="1"/>
  <c r="Q36" i="1"/>
  <c r="AG36" i="1" s="1"/>
  <c r="P36" i="1"/>
  <c r="AF36" i="1" s="1"/>
  <c r="O36" i="1"/>
  <c r="N36" i="1"/>
  <c r="AD36" i="1" s="1"/>
  <c r="M36" i="1"/>
  <c r="AC36" i="1" s="1"/>
  <c r="L36" i="1"/>
  <c r="ES36" i="1" s="1"/>
  <c r="K36" i="1"/>
  <c r="AA36" i="1" s="1"/>
  <c r="H36" i="1"/>
  <c r="EX35" i="1"/>
  <c r="DP35" i="1"/>
  <c r="ES35" i="1" s="1"/>
  <c r="CQ35" i="1"/>
  <c r="DT35" i="1" s="1"/>
  <c r="EW35" i="1" s="1"/>
  <c r="CP35" i="1"/>
  <c r="DS35" i="1" s="1"/>
  <c r="EV35" i="1" s="1"/>
  <c r="CO35" i="1"/>
  <c r="DR35" i="1" s="1"/>
  <c r="EU35" i="1" s="1"/>
  <c r="CN35" i="1"/>
  <c r="DQ35" i="1" s="1"/>
  <c r="ET35" i="1" s="1"/>
  <c r="CL35" i="1"/>
  <c r="DO35" i="1" s="1"/>
  <c r="ER35" i="1" s="1"/>
  <c r="CK35" i="1"/>
  <c r="DN35" i="1" s="1"/>
  <c r="EQ35" i="1" s="1"/>
  <c r="CJ35" i="1"/>
  <c r="DM35" i="1" s="1"/>
  <c r="EP35" i="1" s="1"/>
  <c r="CI35" i="1"/>
  <c r="DL35" i="1" s="1"/>
  <c r="EO35" i="1" s="1"/>
  <c r="CH35" i="1"/>
  <c r="DK35" i="1" s="1"/>
  <c r="EN35" i="1" s="1"/>
  <c r="CG35" i="1"/>
  <c r="DJ35" i="1" s="1"/>
  <c r="EM35" i="1" s="1"/>
  <c r="CF35" i="1"/>
  <c r="DI35" i="1" s="1"/>
  <c r="EL35" i="1" s="1"/>
  <c r="CE35" i="1"/>
  <c r="DH35" i="1" s="1"/>
  <c r="EK35" i="1" s="1"/>
  <c r="CD35" i="1"/>
  <c r="DG35" i="1" s="1"/>
  <c r="EJ35" i="1" s="1"/>
  <c r="CC35" i="1"/>
  <c r="DF35" i="1" s="1"/>
  <c r="EI35" i="1" s="1"/>
  <c r="CB35" i="1"/>
  <c r="DE35" i="1" s="1"/>
  <c r="EH35" i="1" s="1"/>
  <c r="CA35" i="1"/>
  <c r="DD35" i="1" s="1"/>
  <c r="EG35" i="1" s="1"/>
  <c r="BZ35" i="1"/>
  <c r="DC35" i="1" s="1"/>
  <c r="EF35" i="1" s="1"/>
  <c r="BY35" i="1"/>
  <c r="DB35" i="1" s="1"/>
  <c r="EE35" i="1" s="1"/>
  <c r="BX35" i="1"/>
  <c r="DA35" i="1" s="1"/>
  <c r="ED35" i="1" s="1"/>
  <c r="BW35" i="1"/>
  <c r="CZ35" i="1" s="1"/>
  <c r="EC35" i="1" s="1"/>
  <c r="BV35" i="1"/>
  <c r="CY35" i="1" s="1"/>
  <c r="EB35" i="1" s="1"/>
  <c r="BU35" i="1"/>
  <c r="CX35" i="1" s="1"/>
  <c r="EA35" i="1" s="1"/>
  <c r="BT35" i="1"/>
  <c r="CW35" i="1" s="1"/>
  <c r="DZ35" i="1" s="1"/>
  <c r="BS35" i="1"/>
  <c r="CV35" i="1" s="1"/>
  <c r="DY35" i="1" s="1"/>
  <c r="BR35" i="1"/>
  <c r="CU35" i="1" s="1"/>
  <c r="DX35" i="1" s="1"/>
  <c r="BQ35" i="1"/>
  <c r="CT35" i="1" s="1"/>
  <c r="DW35" i="1" s="1"/>
  <c r="BP35" i="1"/>
  <c r="CS35" i="1" s="1"/>
  <c r="DV35" i="1" s="1"/>
  <c r="AG35" i="1"/>
  <c r="AF35" i="1"/>
  <c r="AE35" i="1"/>
  <c r="AD35" i="1"/>
  <c r="AC35" i="1"/>
  <c r="AB35" i="1"/>
  <c r="K35" i="1"/>
  <c r="AA35" i="1" s="1"/>
  <c r="H35" i="1"/>
  <c r="EX34" i="1"/>
  <c r="DR34" i="1"/>
  <c r="EU34" i="1" s="1"/>
  <c r="DQ34" i="1"/>
  <c r="ET34" i="1" s="1"/>
  <c r="DP34" i="1"/>
  <c r="ES34" i="1" s="1"/>
  <c r="CZ34" i="1"/>
  <c r="EC34" i="1" s="1"/>
  <c r="CQ34" i="1"/>
  <c r="DT34" i="1" s="1"/>
  <c r="EW34" i="1" s="1"/>
  <c r="CP34" i="1"/>
  <c r="DS34" i="1" s="1"/>
  <c r="EV34" i="1" s="1"/>
  <c r="CO34" i="1"/>
  <c r="CN34" i="1"/>
  <c r="CL34" i="1"/>
  <c r="DO34" i="1" s="1"/>
  <c r="ER34" i="1" s="1"/>
  <c r="CK34" i="1"/>
  <c r="DN34" i="1" s="1"/>
  <c r="EQ34" i="1" s="1"/>
  <c r="CJ34" i="1"/>
  <c r="DM34" i="1" s="1"/>
  <c r="EP34" i="1" s="1"/>
  <c r="CI34" i="1"/>
  <c r="DL34" i="1" s="1"/>
  <c r="EO34" i="1" s="1"/>
  <c r="CH34" i="1"/>
  <c r="DK34" i="1" s="1"/>
  <c r="EN34" i="1" s="1"/>
  <c r="CG34" i="1"/>
  <c r="DJ34" i="1" s="1"/>
  <c r="EM34" i="1" s="1"/>
  <c r="CF34" i="1"/>
  <c r="DI34" i="1" s="1"/>
  <c r="EL34" i="1" s="1"/>
  <c r="CE34" i="1"/>
  <c r="DH34" i="1" s="1"/>
  <c r="EK34" i="1" s="1"/>
  <c r="CD34" i="1"/>
  <c r="DG34" i="1" s="1"/>
  <c r="EJ34" i="1" s="1"/>
  <c r="CC34" i="1"/>
  <c r="DF34" i="1" s="1"/>
  <c r="EI34" i="1" s="1"/>
  <c r="CB34" i="1"/>
  <c r="DE34" i="1" s="1"/>
  <c r="EH34" i="1" s="1"/>
  <c r="CA34" i="1"/>
  <c r="DD34" i="1" s="1"/>
  <c r="EG34" i="1" s="1"/>
  <c r="BZ34" i="1"/>
  <c r="DC34" i="1" s="1"/>
  <c r="EF34" i="1" s="1"/>
  <c r="BY34" i="1"/>
  <c r="DB34" i="1" s="1"/>
  <c r="EE34" i="1" s="1"/>
  <c r="BX34" i="1"/>
  <c r="DA34" i="1" s="1"/>
  <c r="ED34" i="1" s="1"/>
  <c r="BW34" i="1"/>
  <c r="BV34" i="1"/>
  <c r="CY34" i="1" s="1"/>
  <c r="EB34" i="1" s="1"/>
  <c r="BU34" i="1"/>
  <c r="CX34" i="1" s="1"/>
  <c r="EA34" i="1" s="1"/>
  <c r="BT34" i="1"/>
  <c r="CW34" i="1" s="1"/>
  <c r="DZ34" i="1" s="1"/>
  <c r="BS34" i="1"/>
  <c r="CV34" i="1" s="1"/>
  <c r="DY34" i="1" s="1"/>
  <c r="BR34" i="1"/>
  <c r="CU34" i="1" s="1"/>
  <c r="DX34" i="1" s="1"/>
  <c r="BQ34" i="1"/>
  <c r="CT34" i="1" s="1"/>
  <c r="DW34" i="1" s="1"/>
  <c r="BP34" i="1"/>
  <c r="CS34" i="1" s="1"/>
  <c r="DV34" i="1" s="1"/>
  <c r="AG34" i="1"/>
  <c r="AF34" i="1"/>
  <c r="AE34" i="1"/>
  <c r="AD34" i="1"/>
  <c r="AC34" i="1"/>
  <c r="AB34" i="1"/>
  <c r="K34" i="1"/>
  <c r="AA34" i="1" s="1"/>
  <c r="H34" i="1"/>
  <c r="FB33" i="1"/>
  <c r="EX33" i="1"/>
  <c r="DP33" i="1"/>
  <c r="ES33" i="1" s="1"/>
  <c r="CQ33" i="1"/>
  <c r="DT33" i="1" s="1"/>
  <c r="EW33" i="1" s="1"/>
  <c r="CP33" i="1"/>
  <c r="DS33" i="1" s="1"/>
  <c r="EV33" i="1" s="1"/>
  <c r="CO33" i="1"/>
  <c r="DR33" i="1" s="1"/>
  <c r="EU33" i="1" s="1"/>
  <c r="CN33" i="1"/>
  <c r="DQ33" i="1" s="1"/>
  <c r="ET33" i="1" s="1"/>
  <c r="CL33" i="1"/>
  <c r="DO33" i="1" s="1"/>
  <c r="ER33" i="1" s="1"/>
  <c r="CK33" i="1"/>
  <c r="DN33" i="1" s="1"/>
  <c r="EQ33" i="1" s="1"/>
  <c r="CJ33" i="1"/>
  <c r="DM33" i="1" s="1"/>
  <c r="EP33" i="1" s="1"/>
  <c r="CI33" i="1"/>
  <c r="DL33" i="1" s="1"/>
  <c r="EO33" i="1" s="1"/>
  <c r="CH33" i="1"/>
  <c r="DK33" i="1" s="1"/>
  <c r="EN33" i="1" s="1"/>
  <c r="CG33" i="1"/>
  <c r="DJ33" i="1" s="1"/>
  <c r="EM33" i="1" s="1"/>
  <c r="CF33" i="1"/>
  <c r="DI33" i="1" s="1"/>
  <c r="EL33" i="1" s="1"/>
  <c r="CE33" i="1"/>
  <c r="DH33" i="1" s="1"/>
  <c r="EK33" i="1" s="1"/>
  <c r="CD33" i="1"/>
  <c r="DG33" i="1" s="1"/>
  <c r="EJ33" i="1" s="1"/>
  <c r="CC33" i="1"/>
  <c r="DF33" i="1" s="1"/>
  <c r="EI33" i="1" s="1"/>
  <c r="CB33" i="1"/>
  <c r="DE33" i="1" s="1"/>
  <c r="EH33" i="1" s="1"/>
  <c r="CA33" i="1"/>
  <c r="DD33" i="1" s="1"/>
  <c r="EG33" i="1" s="1"/>
  <c r="BZ33" i="1"/>
  <c r="DC33" i="1" s="1"/>
  <c r="EF33" i="1" s="1"/>
  <c r="BY33" i="1"/>
  <c r="DB33" i="1" s="1"/>
  <c r="EE33" i="1" s="1"/>
  <c r="BX33" i="1"/>
  <c r="DA33" i="1" s="1"/>
  <c r="ED33" i="1" s="1"/>
  <c r="BW33" i="1"/>
  <c r="CZ33" i="1" s="1"/>
  <c r="EC33" i="1" s="1"/>
  <c r="BV33" i="1"/>
  <c r="CY33" i="1" s="1"/>
  <c r="EB33" i="1" s="1"/>
  <c r="BU33" i="1"/>
  <c r="CX33" i="1" s="1"/>
  <c r="EA33" i="1" s="1"/>
  <c r="BT33" i="1"/>
  <c r="CW33" i="1" s="1"/>
  <c r="DZ33" i="1" s="1"/>
  <c r="BS33" i="1"/>
  <c r="CV33" i="1" s="1"/>
  <c r="DY33" i="1" s="1"/>
  <c r="BR33" i="1"/>
  <c r="CU33" i="1" s="1"/>
  <c r="DX33" i="1" s="1"/>
  <c r="BQ33" i="1"/>
  <c r="CT33" i="1" s="1"/>
  <c r="DW33" i="1" s="1"/>
  <c r="BP33" i="1"/>
  <c r="CS33" i="1" s="1"/>
  <c r="DV33" i="1" s="1"/>
  <c r="EX32" i="1"/>
  <c r="DP32" i="1"/>
  <c r="ES32" i="1" s="1"/>
  <c r="CQ32" i="1"/>
  <c r="DT32" i="1" s="1"/>
  <c r="EW32" i="1" s="1"/>
  <c r="CP32" i="1"/>
  <c r="DS32" i="1" s="1"/>
  <c r="EV32" i="1" s="1"/>
  <c r="CO32" i="1"/>
  <c r="DR32" i="1" s="1"/>
  <c r="EU32" i="1" s="1"/>
  <c r="CN32" i="1"/>
  <c r="DQ32" i="1" s="1"/>
  <c r="ET32" i="1" s="1"/>
  <c r="CL32" i="1"/>
  <c r="DO32" i="1" s="1"/>
  <c r="ER32" i="1" s="1"/>
  <c r="CK32" i="1"/>
  <c r="DN32" i="1" s="1"/>
  <c r="EQ32" i="1" s="1"/>
  <c r="CJ32" i="1"/>
  <c r="DM32" i="1" s="1"/>
  <c r="EP32" i="1" s="1"/>
  <c r="CI32" i="1"/>
  <c r="DL32" i="1" s="1"/>
  <c r="EO32" i="1" s="1"/>
  <c r="CH32" i="1"/>
  <c r="DK32" i="1" s="1"/>
  <c r="EN32" i="1" s="1"/>
  <c r="CG32" i="1"/>
  <c r="DJ32" i="1" s="1"/>
  <c r="EM32" i="1" s="1"/>
  <c r="CF32" i="1"/>
  <c r="DI32" i="1" s="1"/>
  <c r="EL32" i="1" s="1"/>
  <c r="CE32" i="1"/>
  <c r="DH32" i="1" s="1"/>
  <c r="EK32" i="1" s="1"/>
  <c r="CD32" i="1"/>
  <c r="DG32" i="1" s="1"/>
  <c r="EJ32" i="1" s="1"/>
  <c r="CC32" i="1"/>
  <c r="DF32" i="1" s="1"/>
  <c r="EI32" i="1" s="1"/>
  <c r="CB32" i="1"/>
  <c r="DE32" i="1" s="1"/>
  <c r="EH32" i="1" s="1"/>
  <c r="CA32" i="1"/>
  <c r="DD32" i="1" s="1"/>
  <c r="EG32" i="1" s="1"/>
  <c r="BZ32" i="1"/>
  <c r="DC32" i="1" s="1"/>
  <c r="EF32" i="1" s="1"/>
  <c r="BY32" i="1"/>
  <c r="DB32" i="1" s="1"/>
  <c r="EE32" i="1" s="1"/>
  <c r="BX32" i="1"/>
  <c r="DA32" i="1" s="1"/>
  <c r="ED32" i="1" s="1"/>
  <c r="BW32" i="1"/>
  <c r="CZ32" i="1" s="1"/>
  <c r="EC32" i="1" s="1"/>
  <c r="BV32" i="1"/>
  <c r="CY32" i="1" s="1"/>
  <c r="EB32" i="1" s="1"/>
  <c r="BU32" i="1"/>
  <c r="CX32" i="1" s="1"/>
  <c r="EA32" i="1" s="1"/>
  <c r="BT32" i="1"/>
  <c r="CW32" i="1" s="1"/>
  <c r="DZ32" i="1" s="1"/>
  <c r="BS32" i="1"/>
  <c r="CV32" i="1" s="1"/>
  <c r="DY32" i="1" s="1"/>
  <c r="BR32" i="1"/>
  <c r="CU32" i="1" s="1"/>
  <c r="DX32" i="1" s="1"/>
  <c r="BQ32" i="1"/>
  <c r="CT32" i="1" s="1"/>
  <c r="DW32" i="1" s="1"/>
  <c r="BP32" i="1"/>
  <c r="CS32" i="1" s="1"/>
  <c r="DV32" i="1" s="1"/>
  <c r="H32" i="1"/>
  <c r="EX31" i="1"/>
  <c r="DP31" i="1"/>
  <c r="ES31" i="1" s="1"/>
  <c r="DN31" i="1"/>
  <c r="EQ31" i="1" s="1"/>
  <c r="CQ31" i="1"/>
  <c r="DT31" i="1" s="1"/>
  <c r="EW31" i="1" s="1"/>
  <c r="CP31" i="1"/>
  <c r="DS31" i="1" s="1"/>
  <c r="EV31" i="1" s="1"/>
  <c r="CO31" i="1"/>
  <c r="DR31" i="1" s="1"/>
  <c r="EU31" i="1" s="1"/>
  <c r="CN31" i="1"/>
  <c r="DQ31" i="1" s="1"/>
  <c r="ET31" i="1" s="1"/>
  <c r="CL31" i="1"/>
  <c r="DO31" i="1" s="1"/>
  <c r="ER31" i="1" s="1"/>
  <c r="CK31" i="1"/>
  <c r="CJ31" i="1"/>
  <c r="DM31" i="1" s="1"/>
  <c r="EP31" i="1" s="1"/>
  <c r="CI31" i="1"/>
  <c r="DL31" i="1" s="1"/>
  <c r="EO31" i="1" s="1"/>
  <c r="CH31" i="1"/>
  <c r="DK31" i="1" s="1"/>
  <c r="EN31" i="1" s="1"/>
  <c r="CG31" i="1"/>
  <c r="DJ31" i="1" s="1"/>
  <c r="EM31" i="1" s="1"/>
  <c r="CF31" i="1"/>
  <c r="DI31" i="1" s="1"/>
  <c r="EL31" i="1" s="1"/>
  <c r="CE31" i="1"/>
  <c r="DH31" i="1" s="1"/>
  <c r="EK31" i="1" s="1"/>
  <c r="CD31" i="1"/>
  <c r="DG31" i="1" s="1"/>
  <c r="EJ31" i="1" s="1"/>
  <c r="CC31" i="1"/>
  <c r="DF31" i="1" s="1"/>
  <c r="EI31" i="1" s="1"/>
  <c r="CB31" i="1"/>
  <c r="DE31" i="1" s="1"/>
  <c r="EH31" i="1" s="1"/>
  <c r="CA31" i="1"/>
  <c r="DD31" i="1" s="1"/>
  <c r="EG31" i="1" s="1"/>
  <c r="BZ31" i="1"/>
  <c r="DC31" i="1" s="1"/>
  <c r="EF31" i="1" s="1"/>
  <c r="BY31" i="1"/>
  <c r="DB31" i="1" s="1"/>
  <c r="EE31" i="1" s="1"/>
  <c r="BX31" i="1"/>
  <c r="DA31" i="1" s="1"/>
  <c r="ED31" i="1" s="1"/>
  <c r="BW31" i="1"/>
  <c r="CZ31" i="1" s="1"/>
  <c r="EC31" i="1" s="1"/>
  <c r="BV31" i="1"/>
  <c r="CY31" i="1" s="1"/>
  <c r="EB31" i="1" s="1"/>
  <c r="BU31" i="1"/>
  <c r="CX31" i="1" s="1"/>
  <c r="EA31" i="1" s="1"/>
  <c r="BT31" i="1"/>
  <c r="CW31" i="1" s="1"/>
  <c r="DZ31" i="1" s="1"/>
  <c r="BS31" i="1"/>
  <c r="CV31" i="1" s="1"/>
  <c r="DY31" i="1" s="1"/>
  <c r="BR31" i="1"/>
  <c r="CU31" i="1" s="1"/>
  <c r="DX31" i="1" s="1"/>
  <c r="BQ31" i="1"/>
  <c r="CT31" i="1" s="1"/>
  <c r="DW31" i="1" s="1"/>
  <c r="BP31" i="1"/>
  <c r="CS31" i="1" s="1"/>
  <c r="DV31" i="1" s="1"/>
  <c r="H31" i="1"/>
  <c r="EX30" i="1"/>
  <c r="DP30" i="1"/>
  <c r="ES30" i="1" s="1"/>
  <c r="CQ30" i="1"/>
  <c r="DT30" i="1" s="1"/>
  <c r="EW30" i="1" s="1"/>
  <c r="CP30" i="1"/>
  <c r="DS30" i="1" s="1"/>
  <c r="EV30" i="1" s="1"/>
  <c r="CO30" i="1"/>
  <c r="DR30" i="1" s="1"/>
  <c r="EU30" i="1" s="1"/>
  <c r="CN30" i="1"/>
  <c r="DQ30" i="1" s="1"/>
  <c r="ET30" i="1" s="1"/>
  <c r="CL30" i="1"/>
  <c r="DO30" i="1" s="1"/>
  <c r="ER30" i="1" s="1"/>
  <c r="CK30" i="1"/>
  <c r="DN30" i="1" s="1"/>
  <c r="EQ30" i="1" s="1"/>
  <c r="CJ30" i="1"/>
  <c r="DM30" i="1" s="1"/>
  <c r="EP30" i="1" s="1"/>
  <c r="CI30" i="1"/>
  <c r="DL30" i="1" s="1"/>
  <c r="EO30" i="1" s="1"/>
  <c r="CH30" i="1"/>
  <c r="DK30" i="1" s="1"/>
  <c r="EN30" i="1" s="1"/>
  <c r="CG30" i="1"/>
  <c r="DJ30" i="1" s="1"/>
  <c r="EM30" i="1" s="1"/>
  <c r="CF30" i="1"/>
  <c r="DI30" i="1" s="1"/>
  <c r="EL30" i="1" s="1"/>
  <c r="CE30" i="1"/>
  <c r="DH30" i="1" s="1"/>
  <c r="EK30" i="1" s="1"/>
  <c r="CD30" i="1"/>
  <c r="DG30" i="1" s="1"/>
  <c r="EJ30" i="1" s="1"/>
  <c r="CC30" i="1"/>
  <c r="DF30" i="1" s="1"/>
  <c r="EI30" i="1" s="1"/>
  <c r="CB30" i="1"/>
  <c r="DE30" i="1" s="1"/>
  <c r="EH30" i="1" s="1"/>
  <c r="CA30" i="1"/>
  <c r="DD30" i="1" s="1"/>
  <c r="EG30" i="1" s="1"/>
  <c r="BZ30" i="1"/>
  <c r="DC30" i="1" s="1"/>
  <c r="EF30" i="1" s="1"/>
  <c r="BY30" i="1"/>
  <c r="DB30" i="1" s="1"/>
  <c r="EE30" i="1" s="1"/>
  <c r="BX30" i="1"/>
  <c r="DA30" i="1" s="1"/>
  <c r="ED30" i="1" s="1"/>
  <c r="BW30" i="1"/>
  <c r="CZ30" i="1" s="1"/>
  <c r="EC30" i="1" s="1"/>
  <c r="BV30" i="1"/>
  <c r="CY30" i="1" s="1"/>
  <c r="EB30" i="1" s="1"/>
  <c r="BU30" i="1"/>
  <c r="CX30" i="1" s="1"/>
  <c r="EA30" i="1" s="1"/>
  <c r="BT30" i="1"/>
  <c r="CW30" i="1" s="1"/>
  <c r="DZ30" i="1" s="1"/>
  <c r="BS30" i="1"/>
  <c r="CV30" i="1" s="1"/>
  <c r="DY30" i="1" s="1"/>
  <c r="BR30" i="1"/>
  <c r="CU30" i="1" s="1"/>
  <c r="DX30" i="1" s="1"/>
  <c r="BQ30" i="1"/>
  <c r="CT30" i="1" s="1"/>
  <c r="DW30" i="1" s="1"/>
  <c r="BP30" i="1"/>
  <c r="CS30" i="1" s="1"/>
  <c r="DV30" i="1" s="1"/>
  <c r="H30" i="1"/>
  <c r="EX29" i="1"/>
  <c r="DT29" i="1"/>
  <c r="EW29" i="1" s="1"/>
  <c r="DP29" i="1"/>
  <c r="ES29" i="1" s="1"/>
  <c r="CQ29" i="1"/>
  <c r="CP29" i="1"/>
  <c r="DS29" i="1" s="1"/>
  <c r="EV29" i="1" s="1"/>
  <c r="CO29" i="1"/>
  <c r="DR29" i="1" s="1"/>
  <c r="EU29" i="1" s="1"/>
  <c r="CN29" i="1"/>
  <c r="DQ29" i="1" s="1"/>
  <c r="ET29" i="1" s="1"/>
  <c r="CL29" i="1"/>
  <c r="DO29" i="1" s="1"/>
  <c r="ER29" i="1" s="1"/>
  <c r="CK29" i="1"/>
  <c r="DN29" i="1" s="1"/>
  <c r="EQ29" i="1" s="1"/>
  <c r="CJ29" i="1"/>
  <c r="DM29" i="1" s="1"/>
  <c r="EP29" i="1" s="1"/>
  <c r="CI29" i="1"/>
  <c r="DL29" i="1" s="1"/>
  <c r="EO29" i="1" s="1"/>
  <c r="CH29" i="1"/>
  <c r="DK29" i="1" s="1"/>
  <c r="EN29" i="1" s="1"/>
  <c r="CG29" i="1"/>
  <c r="DJ29" i="1" s="1"/>
  <c r="EM29" i="1" s="1"/>
  <c r="CF29" i="1"/>
  <c r="DI29" i="1" s="1"/>
  <c r="EL29" i="1" s="1"/>
  <c r="CE29" i="1"/>
  <c r="DH29" i="1" s="1"/>
  <c r="EK29" i="1" s="1"/>
  <c r="CD29" i="1"/>
  <c r="DG29" i="1" s="1"/>
  <c r="EJ29" i="1" s="1"/>
  <c r="CC29" i="1"/>
  <c r="DF29" i="1" s="1"/>
  <c r="EI29" i="1" s="1"/>
  <c r="CB29" i="1"/>
  <c r="DE29" i="1" s="1"/>
  <c r="EH29" i="1" s="1"/>
  <c r="CA29" i="1"/>
  <c r="DD29" i="1" s="1"/>
  <c r="EG29" i="1" s="1"/>
  <c r="BZ29" i="1"/>
  <c r="DC29" i="1" s="1"/>
  <c r="EF29" i="1" s="1"/>
  <c r="BY29" i="1"/>
  <c r="DB29" i="1" s="1"/>
  <c r="EE29" i="1" s="1"/>
  <c r="BX29" i="1"/>
  <c r="DA29" i="1" s="1"/>
  <c r="ED29" i="1" s="1"/>
  <c r="BW29" i="1"/>
  <c r="CZ29" i="1" s="1"/>
  <c r="EC29" i="1" s="1"/>
  <c r="BV29" i="1"/>
  <c r="CY29" i="1" s="1"/>
  <c r="EB29" i="1" s="1"/>
  <c r="BU29" i="1"/>
  <c r="CX29" i="1" s="1"/>
  <c r="EA29" i="1" s="1"/>
  <c r="BT29" i="1"/>
  <c r="CW29" i="1" s="1"/>
  <c r="DZ29" i="1" s="1"/>
  <c r="BS29" i="1"/>
  <c r="CV29" i="1" s="1"/>
  <c r="DY29" i="1" s="1"/>
  <c r="BR29" i="1"/>
  <c r="CU29" i="1" s="1"/>
  <c r="DX29" i="1" s="1"/>
  <c r="BQ29" i="1"/>
  <c r="CT29" i="1" s="1"/>
  <c r="DW29" i="1" s="1"/>
  <c r="BP29" i="1"/>
  <c r="CS29" i="1" s="1"/>
  <c r="DV29" i="1" s="1"/>
  <c r="H29" i="1"/>
  <c r="EX28" i="1"/>
  <c r="DR28" i="1"/>
  <c r="EU28" i="1" s="1"/>
  <c r="DP28" i="1"/>
  <c r="ES28" i="1" s="1"/>
  <c r="CQ28" i="1"/>
  <c r="DT28" i="1" s="1"/>
  <c r="EW28" i="1" s="1"/>
  <c r="CP28" i="1"/>
  <c r="DS28" i="1" s="1"/>
  <c r="EV28" i="1" s="1"/>
  <c r="CO28" i="1"/>
  <c r="CN28" i="1"/>
  <c r="DQ28" i="1" s="1"/>
  <c r="ET28" i="1" s="1"/>
  <c r="CL28" i="1"/>
  <c r="DO28" i="1" s="1"/>
  <c r="ER28" i="1" s="1"/>
  <c r="CK28" i="1"/>
  <c r="DN28" i="1" s="1"/>
  <c r="EQ28" i="1" s="1"/>
  <c r="CJ28" i="1"/>
  <c r="DM28" i="1" s="1"/>
  <c r="EP28" i="1" s="1"/>
  <c r="CI28" i="1"/>
  <c r="DL28" i="1" s="1"/>
  <c r="EO28" i="1" s="1"/>
  <c r="CH28" i="1"/>
  <c r="DK28" i="1" s="1"/>
  <c r="EN28" i="1" s="1"/>
  <c r="CG28" i="1"/>
  <c r="DJ28" i="1" s="1"/>
  <c r="EM28" i="1" s="1"/>
  <c r="CF28" i="1"/>
  <c r="DI28" i="1" s="1"/>
  <c r="EL28" i="1" s="1"/>
  <c r="CE28" i="1"/>
  <c r="DH28" i="1" s="1"/>
  <c r="EK28" i="1" s="1"/>
  <c r="CD28" i="1"/>
  <c r="DG28" i="1" s="1"/>
  <c r="EJ28" i="1" s="1"/>
  <c r="CC28" i="1"/>
  <c r="DF28" i="1" s="1"/>
  <c r="EI28" i="1" s="1"/>
  <c r="CB28" i="1"/>
  <c r="DE28" i="1" s="1"/>
  <c r="EH28" i="1" s="1"/>
  <c r="CA28" i="1"/>
  <c r="DD28" i="1" s="1"/>
  <c r="EG28" i="1" s="1"/>
  <c r="BZ28" i="1"/>
  <c r="DC28" i="1" s="1"/>
  <c r="EF28" i="1" s="1"/>
  <c r="BY28" i="1"/>
  <c r="DB28" i="1" s="1"/>
  <c r="EE28" i="1" s="1"/>
  <c r="BX28" i="1"/>
  <c r="DA28" i="1" s="1"/>
  <c r="ED28" i="1" s="1"/>
  <c r="BW28" i="1"/>
  <c r="CZ28" i="1" s="1"/>
  <c r="EC28" i="1" s="1"/>
  <c r="BV28" i="1"/>
  <c r="CY28" i="1" s="1"/>
  <c r="EB28" i="1" s="1"/>
  <c r="BU28" i="1"/>
  <c r="CX28" i="1" s="1"/>
  <c r="EA28" i="1" s="1"/>
  <c r="BT28" i="1"/>
  <c r="CW28" i="1" s="1"/>
  <c r="DZ28" i="1" s="1"/>
  <c r="BS28" i="1"/>
  <c r="CV28" i="1" s="1"/>
  <c r="DY28" i="1" s="1"/>
  <c r="BR28" i="1"/>
  <c r="CU28" i="1" s="1"/>
  <c r="DX28" i="1" s="1"/>
  <c r="BQ28" i="1"/>
  <c r="CT28" i="1" s="1"/>
  <c r="DW28" i="1" s="1"/>
  <c r="BP28" i="1"/>
  <c r="CS28" i="1" s="1"/>
  <c r="DV28" i="1" s="1"/>
  <c r="H28" i="1"/>
  <c r="EX27" i="1"/>
  <c r="DR27" i="1"/>
  <c r="EU27" i="1" s="1"/>
  <c r="DP27" i="1"/>
  <c r="ES27" i="1" s="1"/>
  <c r="CT27" i="1"/>
  <c r="DW27" i="1" s="1"/>
  <c r="CQ27" i="1"/>
  <c r="DT27" i="1" s="1"/>
  <c r="EW27" i="1" s="1"/>
  <c r="CP27" i="1"/>
  <c r="DS27" i="1" s="1"/>
  <c r="EV27" i="1" s="1"/>
  <c r="CO27" i="1"/>
  <c r="CN27" i="1"/>
  <c r="DQ27" i="1" s="1"/>
  <c r="ET27" i="1" s="1"/>
  <c r="CL27" i="1"/>
  <c r="DO27" i="1" s="1"/>
  <c r="ER27" i="1" s="1"/>
  <c r="CK27" i="1"/>
  <c r="DN27" i="1" s="1"/>
  <c r="EQ27" i="1" s="1"/>
  <c r="CJ27" i="1"/>
  <c r="DM27" i="1" s="1"/>
  <c r="EP27" i="1" s="1"/>
  <c r="CI27" i="1"/>
  <c r="DL27" i="1" s="1"/>
  <c r="EO27" i="1" s="1"/>
  <c r="CH27" i="1"/>
  <c r="DK27" i="1" s="1"/>
  <c r="EN27" i="1" s="1"/>
  <c r="CG27" i="1"/>
  <c r="DJ27" i="1" s="1"/>
  <c r="EM27" i="1" s="1"/>
  <c r="CF27" i="1"/>
  <c r="DI27" i="1" s="1"/>
  <c r="EL27" i="1" s="1"/>
  <c r="CE27" i="1"/>
  <c r="DH27" i="1" s="1"/>
  <c r="EK27" i="1" s="1"/>
  <c r="CD27" i="1"/>
  <c r="DG27" i="1" s="1"/>
  <c r="EJ27" i="1" s="1"/>
  <c r="CC27" i="1"/>
  <c r="DF27" i="1" s="1"/>
  <c r="EI27" i="1" s="1"/>
  <c r="CB27" i="1"/>
  <c r="DE27" i="1" s="1"/>
  <c r="EH27" i="1" s="1"/>
  <c r="CA27" i="1"/>
  <c r="DD27" i="1" s="1"/>
  <c r="EG27" i="1" s="1"/>
  <c r="BZ27" i="1"/>
  <c r="DC27" i="1" s="1"/>
  <c r="EF27" i="1" s="1"/>
  <c r="BY27" i="1"/>
  <c r="DB27" i="1" s="1"/>
  <c r="EE27" i="1" s="1"/>
  <c r="BX27" i="1"/>
  <c r="DA27" i="1" s="1"/>
  <c r="ED27" i="1" s="1"/>
  <c r="BW27" i="1"/>
  <c r="CZ27" i="1" s="1"/>
  <c r="EC27" i="1" s="1"/>
  <c r="BV27" i="1"/>
  <c r="CY27" i="1" s="1"/>
  <c r="EB27" i="1" s="1"/>
  <c r="BU27" i="1"/>
  <c r="CX27" i="1" s="1"/>
  <c r="EA27" i="1" s="1"/>
  <c r="BT27" i="1"/>
  <c r="CW27" i="1" s="1"/>
  <c r="DZ27" i="1" s="1"/>
  <c r="BS27" i="1"/>
  <c r="CV27" i="1" s="1"/>
  <c r="DY27" i="1" s="1"/>
  <c r="BR27" i="1"/>
  <c r="CU27" i="1" s="1"/>
  <c r="DX27" i="1" s="1"/>
  <c r="BQ27" i="1"/>
  <c r="BP27" i="1"/>
  <c r="CS27" i="1" s="1"/>
  <c r="DV27" i="1" s="1"/>
  <c r="H27" i="1"/>
  <c r="EX26" i="1"/>
  <c r="DP26" i="1"/>
  <c r="ES26" i="1" s="1"/>
  <c r="CQ26" i="1"/>
  <c r="DT26" i="1" s="1"/>
  <c r="EW26" i="1" s="1"/>
  <c r="CP26" i="1"/>
  <c r="DS26" i="1" s="1"/>
  <c r="EV26" i="1" s="1"/>
  <c r="CO26" i="1"/>
  <c r="DR26" i="1" s="1"/>
  <c r="EU26" i="1" s="1"/>
  <c r="CN26" i="1"/>
  <c r="DQ26" i="1" s="1"/>
  <c r="ET26" i="1" s="1"/>
  <c r="CL26" i="1"/>
  <c r="DO26" i="1" s="1"/>
  <c r="ER26" i="1" s="1"/>
  <c r="CK26" i="1"/>
  <c r="DN26" i="1" s="1"/>
  <c r="EQ26" i="1" s="1"/>
  <c r="CJ26" i="1"/>
  <c r="DM26" i="1" s="1"/>
  <c r="EP26" i="1" s="1"/>
  <c r="CI26" i="1"/>
  <c r="DL26" i="1" s="1"/>
  <c r="EO26" i="1" s="1"/>
  <c r="CH26" i="1"/>
  <c r="DK26" i="1" s="1"/>
  <c r="EN26" i="1" s="1"/>
  <c r="CG26" i="1"/>
  <c r="DJ26" i="1" s="1"/>
  <c r="EM26" i="1" s="1"/>
  <c r="CF26" i="1"/>
  <c r="DI26" i="1" s="1"/>
  <c r="EL26" i="1" s="1"/>
  <c r="CE26" i="1"/>
  <c r="DH26" i="1" s="1"/>
  <c r="EK26" i="1" s="1"/>
  <c r="CD26" i="1"/>
  <c r="DG26" i="1" s="1"/>
  <c r="EJ26" i="1" s="1"/>
  <c r="CC26" i="1"/>
  <c r="DF26" i="1" s="1"/>
  <c r="EI26" i="1" s="1"/>
  <c r="CB26" i="1"/>
  <c r="DE26" i="1" s="1"/>
  <c r="EH26" i="1" s="1"/>
  <c r="CA26" i="1"/>
  <c r="DD26" i="1" s="1"/>
  <c r="EG26" i="1" s="1"/>
  <c r="BZ26" i="1"/>
  <c r="DC26" i="1" s="1"/>
  <c r="EF26" i="1" s="1"/>
  <c r="BY26" i="1"/>
  <c r="DB26" i="1" s="1"/>
  <c r="EE26" i="1" s="1"/>
  <c r="BX26" i="1"/>
  <c r="DA26" i="1" s="1"/>
  <c r="ED26" i="1" s="1"/>
  <c r="BW26" i="1"/>
  <c r="CZ26" i="1" s="1"/>
  <c r="EC26" i="1" s="1"/>
  <c r="BV26" i="1"/>
  <c r="CY26" i="1" s="1"/>
  <c r="EB26" i="1" s="1"/>
  <c r="BU26" i="1"/>
  <c r="CX26" i="1" s="1"/>
  <c r="EA26" i="1" s="1"/>
  <c r="BT26" i="1"/>
  <c r="CW26" i="1" s="1"/>
  <c r="DZ26" i="1" s="1"/>
  <c r="BS26" i="1"/>
  <c r="CV26" i="1" s="1"/>
  <c r="DY26" i="1" s="1"/>
  <c r="BR26" i="1"/>
  <c r="CU26" i="1" s="1"/>
  <c r="DX26" i="1" s="1"/>
  <c r="BQ26" i="1"/>
  <c r="CT26" i="1" s="1"/>
  <c r="DW26" i="1" s="1"/>
  <c r="BP26" i="1"/>
  <c r="CS26" i="1" s="1"/>
  <c r="DV26" i="1" s="1"/>
  <c r="H26" i="1"/>
  <c r="EX25" i="1"/>
  <c r="DS25" i="1"/>
  <c r="EV25" i="1" s="1"/>
  <c r="DP25" i="1"/>
  <c r="ES25" i="1" s="1"/>
  <c r="DD25" i="1"/>
  <c r="EG25" i="1" s="1"/>
  <c r="CQ25" i="1"/>
  <c r="DT25" i="1" s="1"/>
  <c r="EW25" i="1" s="1"/>
  <c r="CP25" i="1"/>
  <c r="CO25" i="1"/>
  <c r="DR25" i="1" s="1"/>
  <c r="EU25" i="1" s="1"/>
  <c r="CN25" i="1"/>
  <c r="DQ25" i="1" s="1"/>
  <c r="ET25" i="1" s="1"/>
  <c r="CL25" i="1"/>
  <c r="DO25" i="1" s="1"/>
  <c r="ER25" i="1" s="1"/>
  <c r="CK25" i="1"/>
  <c r="DN25" i="1" s="1"/>
  <c r="EQ25" i="1" s="1"/>
  <c r="CJ25" i="1"/>
  <c r="DM25" i="1" s="1"/>
  <c r="EP25" i="1" s="1"/>
  <c r="CI25" i="1"/>
  <c r="DL25" i="1" s="1"/>
  <c r="EO25" i="1" s="1"/>
  <c r="CH25" i="1"/>
  <c r="DK25" i="1" s="1"/>
  <c r="EN25" i="1" s="1"/>
  <c r="CG25" i="1"/>
  <c r="DJ25" i="1" s="1"/>
  <c r="EM25" i="1" s="1"/>
  <c r="CF25" i="1"/>
  <c r="DI25" i="1" s="1"/>
  <c r="EL25" i="1" s="1"/>
  <c r="CE25" i="1"/>
  <c r="DH25" i="1" s="1"/>
  <c r="EK25" i="1" s="1"/>
  <c r="CD25" i="1"/>
  <c r="DG25" i="1" s="1"/>
  <c r="EJ25" i="1" s="1"/>
  <c r="CC25" i="1"/>
  <c r="DF25" i="1" s="1"/>
  <c r="EI25" i="1" s="1"/>
  <c r="CB25" i="1"/>
  <c r="DE25" i="1" s="1"/>
  <c r="EH25" i="1" s="1"/>
  <c r="CA25" i="1"/>
  <c r="BZ25" i="1"/>
  <c r="DC25" i="1" s="1"/>
  <c r="EF25" i="1" s="1"/>
  <c r="BY25" i="1"/>
  <c r="DB25" i="1" s="1"/>
  <c r="EE25" i="1" s="1"/>
  <c r="BX25" i="1"/>
  <c r="DA25" i="1" s="1"/>
  <c r="ED25" i="1" s="1"/>
  <c r="BW25" i="1"/>
  <c r="CZ25" i="1" s="1"/>
  <c r="EC25" i="1" s="1"/>
  <c r="BV25" i="1"/>
  <c r="CY25" i="1" s="1"/>
  <c r="EB25" i="1" s="1"/>
  <c r="BU25" i="1"/>
  <c r="CX25" i="1" s="1"/>
  <c r="EA25" i="1" s="1"/>
  <c r="BT25" i="1"/>
  <c r="CW25" i="1" s="1"/>
  <c r="DZ25" i="1" s="1"/>
  <c r="BS25" i="1"/>
  <c r="CV25" i="1" s="1"/>
  <c r="DY25" i="1" s="1"/>
  <c r="BR25" i="1"/>
  <c r="CU25" i="1" s="1"/>
  <c r="DX25" i="1" s="1"/>
  <c r="BQ25" i="1"/>
  <c r="CT25" i="1" s="1"/>
  <c r="DW25" i="1" s="1"/>
  <c r="BP25" i="1"/>
  <c r="CS25" i="1" s="1"/>
  <c r="DV25" i="1" s="1"/>
  <c r="H25" i="1"/>
  <c r="EX24" i="1"/>
  <c r="DP24" i="1"/>
  <c r="ES24" i="1" s="1"/>
  <c r="DB24" i="1"/>
  <c r="EE24" i="1" s="1"/>
  <c r="CQ24" i="1"/>
  <c r="DT24" i="1" s="1"/>
  <c r="EW24" i="1" s="1"/>
  <c r="CP24" i="1"/>
  <c r="DS24" i="1" s="1"/>
  <c r="EV24" i="1" s="1"/>
  <c r="CO24" i="1"/>
  <c r="DR24" i="1" s="1"/>
  <c r="EU24" i="1" s="1"/>
  <c r="CN24" i="1"/>
  <c r="DQ24" i="1" s="1"/>
  <c r="ET24" i="1" s="1"/>
  <c r="CL24" i="1"/>
  <c r="DO24" i="1" s="1"/>
  <c r="ER24" i="1" s="1"/>
  <c r="CK24" i="1"/>
  <c r="DN24" i="1" s="1"/>
  <c r="EQ24" i="1" s="1"/>
  <c r="CJ24" i="1"/>
  <c r="DM24" i="1" s="1"/>
  <c r="EP24" i="1" s="1"/>
  <c r="CI24" i="1"/>
  <c r="DL24" i="1" s="1"/>
  <c r="EO24" i="1" s="1"/>
  <c r="CH24" i="1"/>
  <c r="DK24" i="1" s="1"/>
  <c r="EN24" i="1" s="1"/>
  <c r="CG24" i="1"/>
  <c r="DJ24" i="1" s="1"/>
  <c r="EM24" i="1" s="1"/>
  <c r="CF24" i="1"/>
  <c r="DI24" i="1" s="1"/>
  <c r="EL24" i="1" s="1"/>
  <c r="CE24" i="1"/>
  <c r="DH24" i="1" s="1"/>
  <c r="EK24" i="1" s="1"/>
  <c r="CD24" i="1"/>
  <c r="DG24" i="1" s="1"/>
  <c r="EJ24" i="1" s="1"/>
  <c r="CC24" i="1"/>
  <c r="DF24" i="1" s="1"/>
  <c r="EI24" i="1" s="1"/>
  <c r="CB24" i="1"/>
  <c r="DE24" i="1" s="1"/>
  <c r="EH24" i="1" s="1"/>
  <c r="CA24" i="1"/>
  <c r="DD24" i="1" s="1"/>
  <c r="EG24" i="1" s="1"/>
  <c r="BZ24" i="1"/>
  <c r="DC24" i="1" s="1"/>
  <c r="EF24" i="1" s="1"/>
  <c r="BY24" i="1"/>
  <c r="BX24" i="1"/>
  <c r="DA24" i="1" s="1"/>
  <c r="ED24" i="1" s="1"/>
  <c r="BW24" i="1"/>
  <c r="CZ24" i="1" s="1"/>
  <c r="EC24" i="1" s="1"/>
  <c r="BV24" i="1"/>
  <c r="CY24" i="1" s="1"/>
  <c r="EB24" i="1" s="1"/>
  <c r="BU24" i="1"/>
  <c r="CX24" i="1" s="1"/>
  <c r="EA24" i="1" s="1"/>
  <c r="BT24" i="1"/>
  <c r="CW24" i="1" s="1"/>
  <c r="DZ24" i="1" s="1"/>
  <c r="BS24" i="1"/>
  <c r="CV24" i="1" s="1"/>
  <c r="DY24" i="1" s="1"/>
  <c r="BR24" i="1"/>
  <c r="CU24" i="1" s="1"/>
  <c r="DX24" i="1" s="1"/>
  <c r="BQ24" i="1"/>
  <c r="CT24" i="1" s="1"/>
  <c r="DW24" i="1" s="1"/>
  <c r="BP24" i="1"/>
  <c r="CS24" i="1" s="1"/>
  <c r="DV24" i="1" s="1"/>
  <c r="EX23" i="1"/>
  <c r="DP23" i="1"/>
  <c r="ES23" i="1" s="1"/>
  <c r="DN23" i="1"/>
  <c r="EQ23" i="1" s="1"/>
  <c r="DF23" i="1"/>
  <c r="EI23" i="1" s="1"/>
  <c r="DE23" i="1"/>
  <c r="EH23" i="1" s="1"/>
  <c r="CQ23" i="1"/>
  <c r="DT23" i="1" s="1"/>
  <c r="EW23" i="1" s="1"/>
  <c r="CP23" i="1"/>
  <c r="DS23" i="1" s="1"/>
  <c r="EV23" i="1" s="1"/>
  <c r="CO23" i="1"/>
  <c r="DR23" i="1" s="1"/>
  <c r="EU23" i="1" s="1"/>
  <c r="CN23" i="1"/>
  <c r="DQ23" i="1" s="1"/>
  <c r="ET23" i="1" s="1"/>
  <c r="CL23" i="1"/>
  <c r="DO23" i="1" s="1"/>
  <c r="ER23" i="1" s="1"/>
  <c r="CK23" i="1"/>
  <c r="CJ23" i="1"/>
  <c r="DM23" i="1" s="1"/>
  <c r="EP23" i="1" s="1"/>
  <c r="CI23" i="1"/>
  <c r="DL23" i="1" s="1"/>
  <c r="EO23" i="1" s="1"/>
  <c r="CH23" i="1"/>
  <c r="DK23" i="1" s="1"/>
  <c r="EN23" i="1" s="1"/>
  <c r="CG23" i="1"/>
  <c r="DJ23" i="1" s="1"/>
  <c r="EM23" i="1" s="1"/>
  <c r="CF23" i="1"/>
  <c r="DI23" i="1" s="1"/>
  <c r="EL23" i="1" s="1"/>
  <c r="CE23" i="1"/>
  <c r="DH23" i="1" s="1"/>
  <c r="EK23" i="1" s="1"/>
  <c r="CD23" i="1"/>
  <c r="DG23" i="1" s="1"/>
  <c r="EJ23" i="1" s="1"/>
  <c r="CC23" i="1"/>
  <c r="CB23" i="1"/>
  <c r="CA23" i="1"/>
  <c r="DD23" i="1" s="1"/>
  <c r="EG23" i="1" s="1"/>
  <c r="BZ23" i="1"/>
  <c r="DC23" i="1" s="1"/>
  <c r="EF23" i="1" s="1"/>
  <c r="BY23" i="1"/>
  <c r="DB23" i="1" s="1"/>
  <c r="EE23" i="1" s="1"/>
  <c r="BX23" i="1"/>
  <c r="DA23" i="1" s="1"/>
  <c r="ED23" i="1" s="1"/>
  <c r="BW23" i="1"/>
  <c r="CZ23" i="1" s="1"/>
  <c r="EC23" i="1" s="1"/>
  <c r="BV23" i="1"/>
  <c r="CY23" i="1" s="1"/>
  <c r="EB23" i="1" s="1"/>
  <c r="BU23" i="1"/>
  <c r="CX23" i="1" s="1"/>
  <c r="EA23" i="1" s="1"/>
  <c r="BT23" i="1"/>
  <c r="CW23" i="1" s="1"/>
  <c r="DZ23" i="1" s="1"/>
  <c r="BS23" i="1"/>
  <c r="CV23" i="1" s="1"/>
  <c r="DY23" i="1" s="1"/>
  <c r="BR23" i="1"/>
  <c r="CU23" i="1" s="1"/>
  <c r="DX23" i="1" s="1"/>
  <c r="BQ23" i="1"/>
  <c r="CT23" i="1" s="1"/>
  <c r="DW23" i="1" s="1"/>
  <c r="BP23" i="1"/>
  <c r="CS23" i="1" s="1"/>
  <c r="DV23" i="1" s="1"/>
  <c r="EX22" i="1"/>
  <c r="DS22" i="1"/>
  <c r="EV22" i="1" s="1"/>
  <c r="DP22" i="1"/>
  <c r="ES22" i="1" s="1"/>
  <c r="DB22" i="1"/>
  <c r="EE22" i="1" s="1"/>
  <c r="CT22" i="1"/>
  <c r="DW22" i="1" s="1"/>
  <c r="CQ22" i="1"/>
  <c r="DT22" i="1" s="1"/>
  <c r="EW22" i="1" s="1"/>
  <c r="CP22" i="1"/>
  <c r="CO22" i="1"/>
  <c r="DR22" i="1" s="1"/>
  <c r="EU22" i="1" s="1"/>
  <c r="CN22" i="1"/>
  <c r="DQ22" i="1" s="1"/>
  <c r="ET22" i="1" s="1"/>
  <c r="CL22" i="1"/>
  <c r="DO22" i="1" s="1"/>
  <c r="ER22" i="1" s="1"/>
  <c r="CK22" i="1"/>
  <c r="DN22" i="1" s="1"/>
  <c r="EQ22" i="1" s="1"/>
  <c r="CJ22" i="1"/>
  <c r="DM22" i="1" s="1"/>
  <c r="EP22" i="1" s="1"/>
  <c r="CI22" i="1"/>
  <c r="DL22" i="1" s="1"/>
  <c r="EO22" i="1" s="1"/>
  <c r="CH22" i="1"/>
  <c r="DK22" i="1" s="1"/>
  <c r="EN22" i="1" s="1"/>
  <c r="CG22" i="1"/>
  <c r="DJ22" i="1" s="1"/>
  <c r="EM22" i="1" s="1"/>
  <c r="CF22" i="1"/>
  <c r="DI22" i="1" s="1"/>
  <c r="EL22" i="1" s="1"/>
  <c r="CE22" i="1"/>
  <c r="DH22" i="1" s="1"/>
  <c r="EK22" i="1" s="1"/>
  <c r="CD22" i="1"/>
  <c r="DG22" i="1" s="1"/>
  <c r="EJ22" i="1" s="1"/>
  <c r="CC22" i="1"/>
  <c r="DF22" i="1" s="1"/>
  <c r="EI22" i="1" s="1"/>
  <c r="CB22" i="1"/>
  <c r="DE22" i="1" s="1"/>
  <c r="EH22" i="1" s="1"/>
  <c r="CA22" i="1"/>
  <c r="DD22" i="1" s="1"/>
  <c r="EG22" i="1" s="1"/>
  <c r="BZ22" i="1"/>
  <c r="DC22" i="1" s="1"/>
  <c r="EF22" i="1" s="1"/>
  <c r="BY22" i="1"/>
  <c r="BX22" i="1"/>
  <c r="DA22" i="1" s="1"/>
  <c r="ED22" i="1" s="1"/>
  <c r="BW22" i="1"/>
  <c r="CZ22" i="1" s="1"/>
  <c r="EC22" i="1" s="1"/>
  <c r="BV22" i="1"/>
  <c r="CY22" i="1" s="1"/>
  <c r="EB22" i="1" s="1"/>
  <c r="BU22" i="1"/>
  <c r="CX22" i="1" s="1"/>
  <c r="EA22" i="1" s="1"/>
  <c r="BT22" i="1"/>
  <c r="CW22" i="1" s="1"/>
  <c r="DZ22" i="1" s="1"/>
  <c r="BS22" i="1"/>
  <c r="CV22" i="1" s="1"/>
  <c r="DY22" i="1" s="1"/>
  <c r="BR22" i="1"/>
  <c r="CU22" i="1" s="1"/>
  <c r="DX22" i="1" s="1"/>
  <c r="BQ22" i="1"/>
  <c r="BP22" i="1"/>
  <c r="CS22" i="1" s="1"/>
  <c r="DV22" i="1" s="1"/>
  <c r="H22" i="1"/>
  <c r="EX21" i="1"/>
  <c r="DR21" i="1"/>
  <c r="EU21" i="1" s="1"/>
  <c r="DP21" i="1"/>
  <c r="ES21" i="1" s="1"/>
  <c r="CQ21" i="1"/>
  <c r="DT21" i="1" s="1"/>
  <c r="EW21" i="1" s="1"/>
  <c r="CP21" i="1"/>
  <c r="DS21" i="1" s="1"/>
  <c r="EV21" i="1" s="1"/>
  <c r="CO21" i="1"/>
  <c r="CN21" i="1"/>
  <c r="DQ21" i="1" s="1"/>
  <c r="ET21" i="1" s="1"/>
  <c r="CL21" i="1"/>
  <c r="DO21" i="1" s="1"/>
  <c r="ER21" i="1" s="1"/>
  <c r="CK21" i="1"/>
  <c r="DN21" i="1" s="1"/>
  <c r="EQ21" i="1" s="1"/>
  <c r="CJ21" i="1"/>
  <c r="DM21" i="1" s="1"/>
  <c r="EP21" i="1" s="1"/>
  <c r="CI21" i="1"/>
  <c r="DL21" i="1" s="1"/>
  <c r="EO21" i="1" s="1"/>
  <c r="CH21" i="1"/>
  <c r="DK21" i="1" s="1"/>
  <c r="EN21" i="1" s="1"/>
  <c r="CG21" i="1"/>
  <c r="DJ21" i="1" s="1"/>
  <c r="EM21" i="1" s="1"/>
  <c r="CF21" i="1"/>
  <c r="DI21" i="1" s="1"/>
  <c r="EL21" i="1" s="1"/>
  <c r="CE21" i="1"/>
  <c r="DH21" i="1" s="1"/>
  <c r="EK21" i="1" s="1"/>
  <c r="CD21" i="1"/>
  <c r="DG21" i="1" s="1"/>
  <c r="EJ21" i="1" s="1"/>
  <c r="CC21" i="1"/>
  <c r="DF21" i="1" s="1"/>
  <c r="EI21" i="1" s="1"/>
  <c r="CB21" i="1"/>
  <c r="DE21" i="1" s="1"/>
  <c r="EH21" i="1" s="1"/>
  <c r="CA21" i="1"/>
  <c r="DD21" i="1" s="1"/>
  <c r="EG21" i="1" s="1"/>
  <c r="BZ21" i="1"/>
  <c r="DC21" i="1" s="1"/>
  <c r="EF21" i="1" s="1"/>
  <c r="BY21" i="1"/>
  <c r="DB21" i="1" s="1"/>
  <c r="EE21" i="1" s="1"/>
  <c r="BX21" i="1"/>
  <c r="DA21" i="1" s="1"/>
  <c r="ED21" i="1" s="1"/>
  <c r="BW21" i="1"/>
  <c r="CZ21" i="1" s="1"/>
  <c r="EC21" i="1" s="1"/>
  <c r="BV21" i="1"/>
  <c r="CY21" i="1" s="1"/>
  <c r="EB21" i="1" s="1"/>
  <c r="BU21" i="1"/>
  <c r="CX21" i="1" s="1"/>
  <c r="EA21" i="1" s="1"/>
  <c r="BT21" i="1"/>
  <c r="CW21" i="1" s="1"/>
  <c r="DZ21" i="1" s="1"/>
  <c r="BS21" i="1"/>
  <c r="CV21" i="1" s="1"/>
  <c r="DY21" i="1" s="1"/>
  <c r="BR21" i="1"/>
  <c r="CU21" i="1" s="1"/>
  <c r="DX21" i="1" s="1"/>
  <c r="BQ21" i="1"/>
  <c r="CT21" i="1" s="1"/>
  <c r="DW21" i="1" s="1"/>
  <c r="BP21" i="1"/>
  <c r="CS21" i="1" s="1"/>
  <c r="DV21" i="1" s="1"/>
  <c r="H21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H20" i="1"/>
  <c r="EX19" i="1"/>
  <c r="DP19" i="1"/>
  <c r="ES19" i="1" s="1"/>
  <c r="CQ19" i="1"/>
  <c r="DT19" i="1" s="1"/>
  <c r="EW19" i="1" s="1"/>
  <c r="CP19" i="1"/>
  <c r="DS19" i="1" s="1"/>
  <c r="EV19" i="1" s="1"/>
  <c r="CO19" i="1"/>
  <c r="DR19" i="1" s="1"/>
  <c r="EU19" i="1" s="1"/>
  <c r="CN19" i="1"/>
  <c r="DQ19" i="1" s="1"/>
  <c r="ET19" i="1" s="1"/>
  <c r="CL19" i="1"/>
  <c r="DO19" i="1" s="1"/>
  <c r="ER19" i="1" s="1"/>
  <c r="CK19" i="1"/>
  <c r="DN19" i="1" s="1"/>
  <c r="EQ19" i="1" s="1"/>
  <c r="CJ19" i="1"/>
  <c r="DM19" i="1" s="1"/>
  <c r="EP19" i="1" s="1"/>
  <c r="CI19" i="1"/>
  <c r="DL19" i="1" s="1"/>
  <c r="EO19" i="1" s="1"/>
  <c r="CH19" i="1"/>
  <c r="DK19" i="1" s="1"/>
  <c r="EN19" i="1" s="1"/>
  <c r="CG19" i="1"/>
  <c r="DJ19" i="1" s="1"/>
  <c r="EM19" i="1" s="1"/>
  <c r="CF19" i="1"/>
  <c r="DI19" i="1" s="1"/>
  <c r="EL19" i="1" s="1"/>
  <c r="CE19" i="1"/>
  <c r="DH19" i="1" s="1"/>
  <c r="EK19" i="1" s="1"/>
  <c r="CD19" i="1"/>
  <c r="DG19" i="1" s="1"/>
  <c r="EJ19" i="1" s="1"/>
  <c r="CC19" i="1"/>
  <c r="DF19" i="1" s="1"/>
  <c r="EI19" i="1" s="1"/>
  <c r="CB19" i="1"/>
  <c r="DE19" i="1" s="1"/>
  <c r="EH19" i="1" s="1"/>
  <c r="CA19" i="1"/>
  <c r="DD19" i="1" s="1"/>
  <c r="EG19" i="1" s="1"/>
  <c r="BZ19" i="1"/>
  <c r="DC19" i="1" s="1"/>
  <c r="EF19" i="1" s="1"/>
  <c r="BY19" i="1"/>
  <c r="DB19" i="1" s="1"/>
  <c r="EE19" i="1" s="1"/>
  <c r="BX19" i="1"/>
  <c r="DA19" i="1" s="1"/>
  <c r="ED19" i="1" s="1"/>
  <c r="BW19" i="1"/>
  <c r="CZ19" i="1" s="1"/>
  <c r="EC19" i="1" s="1"/>
  <c r="BV19" i="1"/>
  <c r="CY19" i="1" s="1"/>
  <c r="EB19" i="1" s="1"/>
  <c r="BU19" i="1"/>
  <c r="CX19" i="1" s="1"/>
  <c r="EA19" i="1" s="1"/>
  <c r="BT19" i="1"/>
  <c r="CW19" i="1" s="1"/>
  <c r="DZ19" i="1" s="1"/>
  <c r="BS19" i="1"/>
  <c r="CV19" i="1" s="1"/>
  <c r="DY19" i="1" s="1"/>
  <c r="BR19" i="1"/>
  <c r="CU19" i="1" s="1"/>
  <c r="DX19" i="1" s="1"/>
  <c r="BQ19" i="1"/>
  <c r="CT19" i="1" s="1"/>
  <c r="DW19" i="1" s="1"/>
  <c r="BP19" i="1"/>
  <c r="CS19" i="1" s="1"/>
  <c r="DV19" i="1" s="1"/>
  <c r="H19" i="1"/>
  <c r="EX18" i="1"/>
  <c r="DP18" i="1"/>
  <c r="ES18" i="1" s="1"/>
  <c r="CQ18" i="1"/>
  <c r="DT18" i="1" s="1"/>
  <c r="EW18" i="1" s="1"/>
  <c r="CP18" i="1"/>
  <c r="DS18" i="1" s="1"/>
  <c r="EV18" i="1" s="1"/>
  <c r="CO18" i="1"/>
  <c r="DR18" i="1" s="1"/>
  <c r="EU18" i="1" s="1"/>
  <c r="CN18" i="1"/>
  <c r="DQ18" i="1" s="1"/>
  <c r="ET18" i="1" s="1"/>
  <c r="CL18" i="1"/>
  <c r="DO18" i="1" s="1"/>
  <c r="ER18" i="1" s="1"/>
  <c r="CK18" i="1"/>
  <c r="DN18" i="1" s="1"/>
  <c r="EQ18" i="1" s="1"/>
  <c r="CJ18" i="1"/>
  <c r="DM18" i="1" s="1"/>
  <c r="EP18" i="1" s="1"/>
  <c r="CI18" i="1"/>
  <c r="DL18" i="1" s="1"/>
  <c r="EO18" i="1" s="1"/>
  <c r="CH18" i="1"/>
  <c r="DK18" i="1" s="1"/>
  <c r="EN18" i="1" s="1"/>
  <c r="CG18" i="1"/>
  <c r="DJ18" i="1" s="1"/>
  <c r="EM18" i="1" s="1"/>
  <c r="CF18" i="1"/>
  <c r="DI18" i="1" s="1"/>
  <c r="EL18" i="1" s="1"/>
  <c r="CE18" i="1"/>
  <c r="DH18" i="1" s="1"/>
  <c r="EK18" i="1" s="1"/>
  <c r="CD18" i="1"/>
  <c r="DG18" i="1" s="1"/>
  <c r="EJ18" i="1" s="1"/>
  <c r="CC18" i="1"/>
  <c r="DF18" i="1" s="1"/>
  <c r="EI18" i="1" s="1"/>
  <c r="CB18" i="1"/>
  <c r="DE18" i="1" s="1"/>
  <c r="EH18" i="1" s="1"/>
  <c r="CA18" i="1"/>
  <c r="DD18" i="1" s="1"/>
  <c r="EG18" i="1" s="1"/>
  <c r="BZ18" i="1"/>
  <c r="DC18" i="1" s="1"/>
  <c r="EF18" i="1" s="1"/>
  <c r="BY18" i="1"/>
  <c r="DB18" i="1" s="1"/>
  <c r="EE18" i="1" s="1"/>
  <c r="BX18" i="1"/>
  <c r="DA18" i="1" s="1"/>
  <c r="ED18" i="1" s="1"/>
  <c r="BW18" i="1"/>
  <c r="CZ18" i="1" s="1"/>
  <c r="EC18" i="1" s="1"/>
  <c r="BV18" i="1"/>
  <c r="CY18" i="1" s="1"/>
  <c r="EB18" i="1" s="1"/>
  <c r="BU18" i="1"/>
  <c r="CX18" i="1" s="1"/>
  <c r="EA18" i="1" s="1"/>
  <c r="BT18" i="1"/>
  <c r="CW18" i="1" s="1"/>
  <c r="DZ18" i="1" s="1"/>
  <c r="BS18" i="1"/>
  <c r="CV18" i="1" s="1"/>
  <c r="DY18" i="1" s="1"/>
  <c r="BR18" i="1"/>
  <c r="CU18" i="1" s="1"/>
  <c r="DX18" i="1" s="1"/>
  <c r="BQ18" i="1"/>
  <c r="CT18" i="1" s="1"/>
  <c r="DW18" i="1" s="1"/>
  <c r="BP18" i="1"/>
  <c r="CS18" i="1" s="1"/>
  <c r="DV18" i="1" s="1"/>
  <c r="H18" i="1"/>
  <c r="EX17" i="1"/>
  <c r="DP17" i="1"/>
  <c r="ES17" i="1" s="1"/>
  <c r="CQ17" i="1"/>
  <c r="DT17" i="1" s="1"/>
  <c r="EW17" i="1" s="1"/>
  <c r="CP17" i="1"/>
  <c r="DS17" i="1" s="1"/>
  <c r="EV17" i="1" s="1"/>
  <c r="CO17" i="1"/>
  <c r="DR17" i="1" s="1"/>
  <c r="EU17" i="1" s="1"/>
  <c r="CN17" i="1"/>
  <c r="DQ17" i="1" s="1"/>
  <c r="ET17" i="1" s="1"/>
  <c r="CL17" i="1"/>
  <c r="DO17" i="1" s="1"/>
  <c r="ER17" i="1" s="1"/>
  <c r="CK17" i="1"/>
  <c r="DN17" i="1" s="1"/>
  <c r="EQ17" i="1" s="1"/>
  <c r="CJ17" i="1"/>
  <c r="DM17" i="1" s="1"/>
  <c r="EP17" i="1" s="1"/>
  <c r="CI17" i="1"/>
  <c r="DL17" i="1" s="1"/>
  <c r="EO17" i="1" s="1"/>
  <c r="CH17" i="1"/>
  <c r="DK17" i="1" s="1"/>
  <c r="EN17" i="1" s="1"/>
  <c r="CG17" i="1"/>
  <c r="DJ17" i="1" s="1"/>
  <c r="EM17" i="1" s="1"/>
  <c r="CF17" i="1"/>
  <c r="DI17" i="1" s="1"/>
  <c r="EL17" i="1" s="1"/>
  <c r="CE17" i="1"/>
  <c r="DH17" i="1" s="1"/>
  <c r="EK17" i="1" s="1"/>
  <c r="CD17" i="1"/>
  <c r="DG17" i="1" s="1"/>
  <c r="EJ17" i="1" s="1"/>
  <c r="CC17" i="1"/>
  <c r="DF17" i="1" s="1"/>
  <c r="EI17" i="1" s="1"/>
  <c r="CB17" i="1"/>
  <c r="DE17" i="1" s="1"/>
  <c r="EH17" i="1" s="1"/>
  <c r="CA17" i="1"/>
  <c r="DD17" i="1" s="1"/>
  <c r="EG17" i="1" s="1"/>
  <c r="BZ17" i="1"/>
  <c r="DC17" i="1" s="1"/>
  <c r="EF17" i="1" s="1"/>
  <c r="BY17" i="1"/>
  <c r="DB17" i="1" s="1"/>
  <c r="EE17" i="1" s="1"/>
  <c r="BX17" i="1"/>
  <c r="DA17" i="1" s="1"/>
  <c r="ED17" i="1" s="1"/>
  <c r="BW17" i="1"/>
  <c r="CZ17" i="1" s="1"/>
  <c r="EC17" i="1" s="1"/>
  <c r="BV17" i="1"/>
  <c r="CY17" i="1" s="1"/>
  <c r="EB17" i="1" s="1"/>
  <c r="BU17" i="1"/>
  <c r="CX17" i="1" s="1"/>
  <c r="EA17" i="1" s="1"/>
  <c r="BT17" i="1"/>
  <c r="CW17" i="1" s="1"/>
  <c r="DZ17" i="1" s="1"/>
  <c r="BS17" i="1"/>
  <c r="CV17" i="1" s="1"/>
  <c r="DY17" i="1" s="1"/>
  <c r="BR17" i="1"/>
  <c r="CU17" i="1" s="1"/>
  <c r="DX17" i="1" s="1"/>
  <c r="BQ17" i="1"/>
  <c r="CT17" i="1" s="1"/>
  <c r="DW17" i="1" s="1"/>
  <c r="BP17" i="1"/>
  <c r="CS17" i="1" s="1"/>
  <c r="DV17" i="1" s="1"/>
  <c r="H17" i="1"/>
  <c r="EX16" i="1"/>
  <c r="DP16" i="1"/>
  <c r="ES16" i="1" s="1"/>
  <c r="DN16" i="1"/>
  <c r="EQ16" i="1" s="1"/>
  <c r="CQ16" i="1"/>
  <c r="DT16" i="1" s="1"/>
  <c r="EW16" i="1" s="1"/>
  <c r="CP16" i="1"/>
  <c r="DS16" i="1" s="1"/>
  <c r="EV16" i="1" s="1"/>
  <c r="CO16" i="1"/>
  <c r="DR16" i="1" s="1"/>
  <c r="EU16" i="1" s="1"/>
  <c r="CN16" i="1"/>
  <c r="DQ16" i="1" s="1"/>
  <c r="ET16" i="1" s="1"/>
  <c r="CL16" i="1"/>
  <c r="DO16" i="1" s="1"/>
  <c r="ER16" i="1" s="1"/>
  <c r="CK16" i="1"/>
  <c r="CJ16" i="1"/>
  <c r="DM16" i="1" s="1"/>
  <c r="EP16" i="1" s="1"/>
  <c r="CI16" i="1"/>
  <c r="DL16" i="1" s="1"/>
  <c r="EO16" i="1" s="1"/>
  <c r="CH16" i="1"/>
  <c r="DK16" i="1" s="1"/>
  <c r="EN16" i="1" s="1"/>
  <c r="CG16" i="1"/>
  <c r="DJ16" i="1" s="1"/>
  <c r="EM16" i="1" s="1"/>
  <c r="CF16" i="1"/>
  <c r="DI16" i="1" s="1"/>
  <c r="EL16" i="1" s="1"/>
  <c r="CE16" i="1"/>
  <c r="DH16" i="1" s="1"/>
  <c r="EK16" i="1" s="1"/>
  <c r="CD16" i="1"/>
  <c r="DG16" i="1" s="1"/>
  <c r="EJ16" i="1" s="1"/>
  <c r="CC16" i="1"/>
  <c r="DF16" i="1" s="1"/>
  <c r="EI16" i="1" s="1"/>
  <c r="CB16" i="1"/>
  <c r="DE16" i="1" s="1"/>
  <c r="EH16" i="1" s="1"/>
  <c r="CA16" i="1"/>
  <c r="DD16" i="1" s="1"/>
  <c r="EG16" i="1" s="1"/>
  <c r="BZ16" i="1"/>
  <c r="DC16" i="1" s="1"/>
  <c r="EF16" i="1" s="1"/>
  <c r="BY16" i="1"/>
  <c r="DB16" i="1" s="1"/>
  <c r="EE16" i="1" s="1"/>
  <c r="BX16" i="1"/>
  <c r="DA16" i="1" s="1"/>
  <c r="ED16" i="1" s="1"/>
  <c r="BW16" i="1"/>
  <c r="CZ16" i="1" s="1"/>
  <c r="EC16" i="1" s="1"/>
  <c r="BV16" i="1"/>
  <c r="CY16" i="1" s="1"/>
  <c r="EB16" i="1" s="1"/>
  <c r="BU16" i="1"/>
  <c r="CX16" i="1" s="1"/>
  <c r="EA16" i="1" s="1"/>
  <c r="BT16" i="1"/>
  <c r="CW16" i="1" s="1"/>
  <c r="DZ16" i="1" s="1"/>
  <c r="BS16" i="1"/>
  <c r="CV16" i="1" s="1"/>
  <c r="DY16" i="1" s="1"/>
  <c r="BR16" i="1"/>
  <c r="CU16" i="1" s="1"/>
  <c r="DX16" i="1" s="1"/>
  <c r="BQ16" i="1"/>
  <c r="CT16" i="1" s="1"/>
  <c r="DW16" i="1" s="1"/>
  <c r="BP16" i="1"/>
  <c r="CS16" i="1" s="1"/>
  <c r="DV16" i="1" s="1"/>
  <c r="H16" i="1"/>
  <c r="EX15" i="1"/>
  <c r="DS15" i="1"/>
  <c r="EV15" i="1" s="1"/>
  <c r="DP15" i="1"/>
  <c r="ES15" i="1" s="1"/>
  <c r="DB15" i="1"/>
  <c r="EE15" i="1" s="1"/>
  <c r="CQ15" i="1"/>
  <c r="DT15" i="1" s="1"/>
  <c r="EW15" i="1" s="1"/>
  <c r="CP15" i="1"/>
  <c r="CO15" i="1"/>
  <c r="DR15" i="1" s="1"/>
  <c r="EU15" i="1" s="1"/>
  <c r="CN15" i="1"/>
  <c r="DQ15" i="1" s="1"/>
  <c r="ET15" i="1" s="1"/>
  <c r="CL15" i="1"/>
  <c r="DO15" i="1" s="1"/>
  <c r="ER15" i="1" s="1"/>
  <c r="CK15" i="1"/>
  <c r="DN15" i="1" s="1"/>
  <c r="EQ15" i="1" s="1"/>
  <c r="CJ15" i="1"/>
  <c r="DM15" i="1" s="1"/>
  <c r="EP15" i="1" s="1"/>
  <c r="CI15" i="1"/>
  <c r="DL15" i="1" s="1"/>
  <c r="EO15" i="1" s="1"/>
  <c r="CH15" i="1"/>
  <c r="DK15" i="1" s="1"/>
  <c r="EN15" i="1" s="1"/>
  <c r="CG15" i="1"/>
  <c r="DJ15" i="1" s="1"/>
  <c r="EM15" i="1" s="1"/>
  <c r="CF15" i="1"/>
  <c r="DI15" i="1" s="1"/>
  <c r="EL15" i="1" s="1"/>
  <c r="CE15" i="1"/>
  <c r="DH15" i="1" s="1"/>
  <c r="EK15" i="1" s="1"/>
  <c r="CD15" i="1"/>
  <c r="DG15" i="1" s="1"/>
  <c r="EJ15" i="1" s="1"/>
  <c r="CC15" i="1"/>
  <c r="DF15" i="1" s="1"/>
  <c r="EI15" i="1" s="1"/>
  <c r="CB15" i="1"/>
  <c r="DE15" i="1" s="1"/>
  <c r="EH15" i="1" s="1"/>
  <c r="CA15" i="1"/>
  <c r="DD15" i="1" s="1"/>
  <c r="EG15" i="1" s="1"/>
  <c r="BZ15" i="1"/>
  <c r="DC15" i="1" s="1"/>
  <c r="EF15" i="1" s="1"/>
  <c r="BY15" i="1"/>
  <c r="BX15" i="1"/>
  <c r="DA15" i="1" s="1"/>
  <c r="ED15" i="1" s="1"/>
  <c r="BW15" i="1"/>
  <c r="CZ15" i="1" s="1"/>
  <c r="EC15" i="1" s="1"/>
  <c r="BV15" i="1"/>
  <c r="CY15" i="1" s="1"/>
  <c r="EB15" i="1" s="1"/>
  <c r="BU15" i="1"/>
  <c r="CX15" i="1" s="1"/>
  <c r="EA15" i="1" s="1"/>
  <c r="BT15" i="1"/>
  <c r="CW15" i="1" s="1"/>
  <c r="DZ15" i="1" s="1"/>
  <c r="BS15" i="1"/>
  <c r="CV15" i="1" s="1"/>
  <c r="DY15" i="1" s="1"/>
  <c r="BR15" i="1"/>
  <c r="CU15" i="1" s="1"/>
  <c r="DX15" i="1" s="1"/>
  <c r="BQ15" i="1"/>
  <c r="CT15" i="1" s="1"/>
  <c r="DW15" i="1" s="1"/>
  <c r="BP15" i="1"/>
  <c r="CS15" i="1" s="1"/>
  <c r="DV15" i="1" s="1"/>
  <c r="H15" i="1"/>
  <c r="EX14" i="1"/>
  <c r="DR14" i="1"/>
  <c r="EU14" i="1" s="1"/>
  <c r="DP14" i="1"/>
  <c r="ES14" i="1" s="1"/>
  <c r="CZ14" i="1"/>
  <c r="EC14" i="1" s="1"/>
  <c r="CQ14" i="1"/>
  <c r="DT14" i="1" s="1"/>
  <c r="EW14" i="1" s="1"/>
  <c r="CP14" i="1"/>
  <c r="DS14" i="1" s="1"/>
  <c r="EV14" i="1" s="1"/>
  <c r="CO14" i="1"/>
  <c r="CN14" i="1"/>
  <c r="DQ14" i="1" s="1"/>
  <c r="ET14" i="1" s="1"/>
  <c r="CL14" i="1"/>
  <c r="DO14" i="1" s="1"/>
  <c r="ER14" i="1" s="1"/>
  <c r="CK14" i="1"/>
  <c r="DN14" i="1" s="1"/>
  <c r="EQ14" i="1" s="1"/>
  <c r="CJ14" i="1"/>
  <c r="DM14" i="1" s="1"/>
  <c r="EP14" i="1" s="1"/>
  <c r="CI14" i="1"/>
  <c r="DL14" i="1" s="1"/>
  <c r="EO14" i="1" s="1"/>
  <c r="CH14" i="1"/>
  <c r="DK14" i="1" s="1"/>
  <c r="EN14" i="1" s="1"/>
  <c r="CG14" i="1"/>
  <c r="DJ14" i="1" s="1"/>
  <c r="EM14" i="1" s="1"/>
  <c r="CF14" i="1"/>
  <c r="DI14" i="1" s="1"/>
  <c r="EL14" i="1" s="1"/>
  <c r="CE14" i="1"/>
  <c r="DH14" i="1" s="1"/>
  <c r="EK14" i="1" s="1"/>
  <c r="CD14" i="1"/>
  <c r="DG14" i="1" s="1"/>
  <c r="EJ14" i="1" s="1"/>
  <c r="CC14" i="1"/>
  <c r="DF14" i="1" s="1"/>
  <c r="EI14" i="1" s="1"/>
  <c r="CB14" i="1"/>
  <c r="DE14" i="1" s="1"/>
  <c r="EH14" i="1" s="1"/>
  <c r="CA14" i="1"/>
  <c r="DD14" i="1" s="1"/>
  <c r="EG14" i="1" s="1"/>
  <c r="BZ14" i="1"/>
  <c r="DC14" i="1" s="1"/>
  <c r="EF14" i="1" s="1"/>
  <c r="BY14" i="1"/>
  <c r="DB14" i="1" s="1"/>
  <c r="EE14" i="1" s="1"/>
  <c r="BX14" i="1"/>
  <c r="DA14" i="1" s="1"/>
  <c r="ED14" i="1" s="1"/>
  <c r="BW14" i="1"/>
  <c r="BV14" i="1"/>
  <c r="CY14" i="1" s="1"/>
  <c r="EB14" i="1" s="1"/>
  <c r="BU14" i="1"/>
  <c r="CX14" i="1" s="1"/>
  <c r="EA14" i="1" s="1"/>
  <c r="BT14" i="1"/>
  <c r="CW14" i="1" s="1"/>
  <c r="DZ14" i="1" s="1"/>
  <c r="BS14" i="1"/>
  <c r="CV14" i="1" s="1"/>
  <c r="DY14" i="1" s="1"/>
  <c r="BR14" i="1"/>
  <c r="CU14" i="1" s="1"/>
  <c r="DX14" i="1" s="1"/>
  <c r="BQ14" i="1"/>
  <c r="CT14" i="1" s="1"/>
  <c r="DW14" i="1" s="1"/>
  <c r="BP14" i="1"/>
  <c r="CS14" i="1" s="1"/>
  <c r="DV14" i="1" s="1"/>
  <c r="H14" i="1"/>
  <c r="EX13" i="1"/>
  <c r="DP13" i="1"/>
  <c r="ES13" i="1" s="1"/>
  <c r="DI13" i="1"/>
  <c r="EL13" i="1" s="1"/>
  <c r="CZ13" i="1"/>
  <c r="EC13" i="1" s="1"/>
  <c r="CQ13" i="1"/>
  <c r="DT13" i="1" s="1"/>
  <c r="EW13" i="1" s="1"/>
  <c r="CP13" i="1"/>
  <c r="DS13" i="1" s="1"/>
  <c r="EV13" i="1" s="1"/>
  <c r="CO13" i="1"/>
  <c r="DR13" i="1" s="1"/>
  <c r="EU13" i="1" s="1"/>
  <c r="CN13" i="1"/>
  <c r="DQ13" i="1" s="1"/>
  <c r="ET13" i="1" s="1"/>
  <c r="CL13" i="1"/>
  <c r="DO13" i="1" s="1"/>
  <c r="ER13" i="1" s="1"/>
  <c r="CK13" i="1"/>
  <c r="DN13" i="1" s="1"/>
  <c r="EQ13" i="1" s="1"/>
  <c r="CJ13" i="1"/>
  <c r="DM13" i="1" s="1"/>
  <c r="EP13" i="1" s="1"/>
  <c r="CI13" i="1"/>
  <c r="DL13" i="1" s="1"/>
  <c r="EO13" i="1" s="1"/>
  <c r="CH13" i="1"/>
  <c r="DK13" i="1" s="1"/>
  <c r="EN13" i="1" s="1"/>
  <c r="CG13" i="1"/>
  <c r="DJ13" i="1" s="1"/>
  <c r="EM13" i="1" s="1"/>
  <c r="CF13" i="1"/>
  <c r="CE13" i="1"/>
  <c r="DH13" i="1" s="1"/>
  <c r="EK13" i="1" s="1"/>
  <c r="CD13" i="1"/>
  <c r="DG13" i="1" s="1"/>
  <c r="EJ13" i="1" s="1"/>
  <c r="CC13" i="1"/>
  <c r="DF13" i="1" s="1"/>
  <c r="EI13" i="1" s="1"/>
  <c r="CB13" i="1"/>
  <c r="DE13" i="1" s="1"/>
  <c r="EH13" i="1" s="1"/>
  <c r="CA13" i="1"/>
  <c r="DD13" i="1" s="1"/>
  <c r="EG13" i="1" s="1"/>
  <c r="BZ13" i="1"/>
  <c r="DC13" i="1" s="1"/>
  <c r="EF13" i="1" s="1"/>
  <c r="BY13" i="1"/>
  <c r="DB13" i="1" s="1"/>
  <c r="EE13" i="1" s="1"/>
  <c r="BX13" i="1"/>
  <c r="DA13" i="1" s="1"/>
  <c r="ED13" i="1" s="1"/>
  <c r="BW13" i="1"/>
  <c r="BV13" i="1"/>
  <c r="CY13" i="1" s="1"/>
  <c r="EB13" i="1" s="1"/>
  <c r="BU13" i="1"/>
  <c r="CX13" i="1" s="1"/>
  <c r="EA13" i="1" s="1"/>
  <c r="BT13" i="1"/>
  <c r="CW13" i="1" s="1"/>
  <c r="DZ13" i="1" s="1"/>
  <c r="BS13" i="1"/>
  <c r="CV13" i="1" s="1"/>
  <c r="DY13" i="1" s="1"/>
  <c r="BR13" i="1"/>
  <c r="CU13" i="1" s="1"/>
  <c r="DX13" i="1" s="1"/>
  <c r="BQ13" i="1"/>
  <c r="CT13" i="1" s="1"/>
  <c r="DW13" i="1" s="1"/>
  <c r="BP13" i="1"/>
  <c r="CS13" i="1" s="1"/>
  <c r="DV13" i="1" s="1"/>
  <c r="H13" i="1"/>
  <c r="EX12" i="1"/>
  <c r="DP12" i="1"/>
  <c r="ES12" i="1" s="1"/>
  <c r="DL12" i="1"/>
  <c r="EO12" i="1" s="1"/>
  <c r="CQ12" i="1"/>
  <c r="DT12" i="1" s="1"/>
  <c r="EW12" i="1" s="1"/>
  <c r="CP12" i="1"/>
  <c r="DS12" i="1" s="1"/>
  <c r="EV12" i="1" s="1"/>
  <c r="CO12" i="1"/>
  <c r="DR12" i="1" s="1"/>
  <c r="EU12" i="1" s="1"/>
  <c r="CN12" i="1"/>
  <c r="DQ12" i="1" s="1"/>
  <c r="ET12" i="1" s="1"/>
  <c r="CL12" i="1"/>
  <c r="DO12" i="1" s="1"/>
  <c r="ER12" i="1" s="1"/>
  <c r="CK12" i="1"/>
  <c r="DN12" i="1" s="1"/>
  <c r="EQ12" i="1" s="1"/>
  <c r="CJ12" i="1"/>
  <c r="DM12" i="1" s="1"/>
  <c r="EP12" i="1" s="1"/>
  <c r="CI12" i="1"/>
  <c r="CH12" i="1"/>
  <c r="DK12" i="1" s="1"/>
  <c r="EN12" i="1" s="1"/>
  <c r="CG12" i="1"/>
  <c r="DJ12" i="1" s="1"/>
  <c r="EM12" i="1" s="1"/>
  <c r="CF12" i="1"/>
  <c r="DI12" i="1" s="1"/>
  <c r="EL12" i="1" s="1"/>
  <c r="CE12" i="1"/>
  <c r="DH12" i="1" s="1"/>
  <c r="EK12" i="1" s="1"/>
  <c r="CD12" i="1"/>
  <c r="DG12" i="1" s="1"/>
  <c r="EJ12" i="1" s="1"/>
  <c r="CC12" i="1"/>
  <c r="DF12" i="1" s="1"/>
  <c r="EI12" i="1" s="1"/>
  <c r="CB12" i="1"/>
  <c r="DE12" i="1" s="1"/>
  <c r="EH12" i="1" s="1"/>
  <c r="CA12" i="1"/>
  <c r="DD12" i="1" s="1"/>
  <c r="EG12" i="1" s="1"/>
  <c r="BZ12" i="1"/>
  <c r="DC12" i="1" s="1"/>
  <c r="EF12" i="1" s="1"/>
  <c r="BY12" i="1"/>
  <c r="DB12" i="1" s="1"/>
  <c r="EE12" i="1" s="1"/>
  <c r="BX12" i="1"/>
  <c r="DA12" i="1" s="1"/>
  <c r="ED12" i="1" s="1"/>
  <c r="BW12" i="1"/>
  <c r="CZ12" i="1" s="1"/>
  <c r="EC12" i="1" s="1"/>
  <c r="BV12" i="1"/>
  <c r="CY12" i="1" s="1"/>
  <c r="EB12" i="1" s="1"/>
  <c r="BU12" i="1"/>
  <c r="CX12" i="1" s="1"/>
  <c r="EA12" i="1" s="1"/>
  <c r="BT12" i="1"/>
  <c r="CW12" i="1" s="1"/>
  <c r="DZ12" i="1" s="1"/>
  <c r="BS12" i="1"/>
  <c r="CV12" i="1" s="1"/>
  <c r="DY12" i="1" s="1"/>
  <c r="BR12" i="1"/>
  <c r="CU12" i="1" s="1"/>
  <c r="DX12" i="1" s="1"/>
  <c r="BQ12" i="1"/>
  <c r="CT12" i="1" s="1"/>
  <c r="DW12" i="1" s="1"/>
  <c r="BP12" i="1"/>
  <c r="CS12" i="1" s="1"/>
  <c r="DV12" i="1" s="1"/>
  <c r="EX11" i="1"/>
  <c r="DP11" i="1"/>
  <c r="ES11" i="1" s="1"/>
  <c r="CQ11" i="1"/>
  <c r="DT11" i="1" s="1"/>
  <c r="EW11" i="1" s="1"/>
  <c r="CP11" i="1"/>
  <c r="DS11" i="1" s="1"/>
  <c r="EV11" i="1" s="1"/>
  <c r="CO11" i="1"/>
  <c r="DR11" i="1" s="1"/>
  <c r="EU11" i="1" s="1"/>
  <c r="CN11" i="1"/>
  <c r="DQ11" i="1" s="1"/>
  <c r="ET11" i="1" s="1"/>
  <c r="CL11" i="1"/>
  <c r="DO11" i="1" s="1"/>
  <c r="ER11" i="1" s="1"/>
  <c r="CK11" i="1"/>
  <c r="DN11" i="1" s="1"/>
  <c r="EQ11" i="1" s="1"/>
  <c r="CJ11" i="1"/>
  <c r="DM11" i="1" s="1"/>
  <c r="EP11" i="1" s="1"/>
  <c r="CI11" i="1"/>
  <c r="DL11" i="1" s="1"/>
  <c r="EO11" i="1" s="1"/>
  <c r="CH11" i="1"/>
  <c r="DK11" i="1" s="1"/>
  <c r="EN11" i="1" s="1"/>
  <c r="CG11" i="1"/>
  <c r="DJ11" i="1" s="1"/>
  <c r="EM11" i="1" s="1"/>
  <c r="CF11" i="1"/>
  <c r="DI11" i="1" s="1"/>
  <c r="EL11" i="1" s="1"/>
  <c r="CE11" i="1"/>
  <c r="DH11" i="1" s="1"/>
  <c r="EK11" i="1" s="1"/>
  <c r="CD11" i="1"/>
  <c r="DG11" i="1" s="1"/>
  <c r="EJ11" i="1" s="1"/>
  <c r="CC11" i="1"/>
  <c r="DF11" i="1" s="1"/>
  <c r="EI11" i="1" s="1"/>
  <c r="CB11" i="1"/>
  <c r="DE11" i="1" s="1"/>
  <c r="EH11" i="1" s="1"/>
  <c r="CA11" i="1"/>
  <c r="DD11" i="1" s="1"/>
  <c r="EG11" i="1" s="1"/>
  <c r="BZ11" i="1"/>
  <c r="DC11" i="1" s="1"/>
  <c r="EF11" i="1" s="1"/>
  <c r="BY11" i="1"/>
  <c r="DB11" i="1" s="1"/>
  <c r="EE11" i="1" s="1"/>
  <c r="BX11" i="1"/>
  <c r="DA11" i="1" s="1"/>
  <c r="ED11" i="1" s="1"/>
  <c r="BW11" i="1"/>
  <c r="CZ11" i="1" s="1"/>
  <c r="EC11" i="1" s="1"/>
  <c r="BV11" i="1"/>
  <c r="CY11" i="1" s="1"/>
  <c r="EB11" i="1" s="1"/>
  <c r="BU11" i="1"/>
  <c r="CX11" i="1" s="1"/>
  <c r="EA11" i="1" s="1"/>
  <c r="BT11" i="1"/>
  <c r="CW11" i="1" s="1"/>
  <c r="DZ11" i="1" s="1"/>
  <c r="BS11" i="1"/>
  <c r="CV11" i="1" s="1"/>
  <c r="DY11" i="1" s="1"/>
  <c r="BR11" i="1"/>
  <c r="CU11" i="1" s="1"/>
  <c r="DX11" i="1" s="1"/>
  <c r="BQ11" i="1"/>
  <c r="CT11" i="1" s="1"/>
  <c r="DW11" i="1" s="1"/>
  <c r="BP11" i="1"/>
  <c r="CS11" i="1" s="1"/>
  <c r="DV11" i="1" s="1"/>
  <c r="H11" i="1"/>
  <c r="EX10" i="1"/>
  <c r="DT10" i="1"/>
  <c r="EW10" i="1" s="1"/>
  <c r="DS10" i="1"/>
  <c r="EV10" i="1" s="1"/>
  <c r="DP10" i="1"/>
  <c r="ES10" i="1" s="1"/>
  <c r="DK10" i="1"/>
  <c r="EN10" i="1" s="1"/>
  <c r="DC10" i="1"/>
  <c r="EF10" i="1" s="1"/>
  <c r="CT10" i="1"/>
  <c r="DW10" i="1" s="1"/>
  <c r="CQ10" i="1"/>
  <c r="CP10" i="1"/>
  <c r="CO10" i="1"/>
  <c r="DR10" i="1" s="1"/>
  <c r="EU10" i="1" s="1"/>
  <c r="CN10" i="1"/>
  <c r="DQ10" i="1" s="1"/>
  <c r="ET10" i="1" s="1"/>
  <c r="CL10" i="1"/>
  <c r="DO10" i="1" s="1"/>
  <c r="ER10" i="1" s="1"/>
  <c r="CK10" i="1"/>
  <c r="DN10" i="1" s="1"/>
  <c r="EQ10" i="1" s="1"/>
  <c r="CJ10" i="1"/>
  <c r="DM10" i="1" s="1"/>
  <c r="EP10" i="1" s="1"/>
  <c r="CI10" i="1"/>
  <c r="DL10" i="1" s="1"/>
  <c r="EO10" i="1" s="1"/>
  <c r="CH10" i="1"/>
  <c r="CG10" i="1"/>
  <c r="DJ10" i="1" s="1"/>
  <c r="EM10" i="1" s="1"/>
  <c r="CF10" i="1"/>
  <c r="DI10" i="1" s="1"/>
  <c r="EL10" i="1" s="1"/>
  <c r="CE10" i="1"/>
  <c r="DH10" i="1" s="1"/>
  <c r="EK10" i="1" s="1"/>
  <c r="CD10" i="1"/>
  <c r="DG10" i="1" s="1"/>
  <c r="EJ10" i="1" s="1"/>
  <c r="CC10" i="1"/>
  <c r="DF10" i="1" s="1"/>
  <c r="EI10" i="1" s="1"/>
  <c r="CB10" i="1"/>
  <c r="DE10" i="1" s="1"/>
  <c r="EH10" i="1" s="1"/>
  <c r="CA10" i="1"/>
  <c r="DD10" i="1" s="1"/>
  <c r="EG10" i="1" s="1"/>
  <c r="BZ10" i="1"/>
  <c r="BY10" i="1"/>
  <c r="DB10" i="1" s="1"/>
  <c r="EE10" i="1" s="1"/>
  <c r="BX10" i="1"/>
  <c r="DA10" i="1" s="1"/>
  <c r="ED10" i="1" s="1"/>
  <c r="BW10" i="1"/>
  <c r="CZ10" i="1" s="1"/>
  <c r="EC10" i="1" s="1"/>
  <c r="BV10" i="1"/>
  <c r="CY10" i="1" s="1"/>
  <c r="EB10" i="1" s="1"/>
  <c r="BU10" i="1"/>
  <c r="CX10" i="1" s="1"/>
  <c r="EA10" i="1" s="1"/>
  <c r="BT10" i="1"/>
  <c r="CW10" i="1" s="1"/>
  <c r="DZ10" i="1" s="1"/>
  <c r="BS10" i="1"/>
  <c r="CV10" i="1" s="1"/>
  <c r="DY10" i="1" s="1"/>
  <c r="BR10" i="1"/>
  <c r="CU10" i="1" s="1"/>
  <c r="DX10" i="1" s="1"/>
  <c r="BQ10" i="1"/>
  <c r="BP10" i="1"/>
  <c r="CS10" i="1" s="1"/>
  <c r="DV10" i="1" s="1"/>
  <c r="H10" i="1"/>
  <c r="EX9" i="1"/>
  <c r="DR9" i="1"/>
  <c r="EU9" i="1" s="1"/>
  <c r="DP9" i="1"/>
  <c r="ES9" i="1" s="1"/>
  <c r="DI9" i="1"/>
  <c r="EL9" i="1" s="1"/>
  <c r="CQ9" i="1"/>
  <c r="DT9" i="1" s="1"/>
  <c r="EW9" i="1" s="1"/>
  <c r="CP9" i="1"/>
  <c r="DS9" i="1" s="1"/>
  <c r="EV9" i="1" s="1"/>
  <c r="CO9" i="1"/>
  <c r="CN9" i="1"/>
  <c r="DQ9" i="1" s="1"/>
  <c r="ET9" i="1" s="1"/>
  <c r="CL9" i="1"/>
  <c r="DO9" i="1" s="1"/>
  <c r="ER9" i="1" s="1"/>
  <c r="CK9" i="1"/>
  <c r="DN9" i="1" s="1"/>
  <c r="EQ9" i="1" s="1"/>
  <c r="CJ9" i="1"/>
  <c r="DM9" i="1" s="1"/>
  <c r="EP9" i="1" s="1"/>
  <c r="CI9" i="1"/>
  <c r="DL9" i="1" s="1"/>
  <c r="EO9" i="1" s="1"/>
  <c r="CH9" i="1"/>
  <c r="DK9" i="1" s="1"/>
  <c r="EN9" i="1" s="1"/>
  <c r="CG9" i="1"/>
  <c r="DJ9" i="1" s="1"/>
  <c r="EM9" i="1" s="1"/>
  <c r="CF9" i="1"/>
  <c r="CE9" i="1"/>
  <c r="DH9" i="1" s="1"/>
  <c r="EK9" i="1" s="1"/>
  <c r="CD9" i="1"/>
  <c r="DG9" i="1" s="1"/>
  <c r="EJ9" i="1" s="1"/>
  <c r="CC9" i="1"/>
  <c r="DF9" i="1" s="1"/>
  <c r="EI9" i="1" s="1"/>
  <c r="CB9" i="1"/>
  <c r="DE9" i="1" s="1"/>
  <c r="EH9" i="1" s="1"/>
  <c r="CA9" i="1"/>
  <c r="DD9" i="1" s="1"/>
  <c r="EG9" i="1" s="1"/>
  <c r="BZ9" i="1"/>
  <c r="DC9" i="1" s="1"/>
  <c r="EF9" i="1" s="1"/>
  <c r="BY9" i="1"/>
  <c r="DB9" i="1" s="1"/>
  <c r="EE9" i="1" s="1"/>
  <c r="BX9" i="1"/>
  <c r="DA9" i="1" s="1"/>
  <c r="ED9" i="1" s="1"/>
  <c r="BW9" i="1"/>
  <c r="CZ9" i="1" s="1"/>
  <c r="EC9" i="1" s="1"/>
  <c r="BV9" i="1"/>
  <c r="CY9" i="1" s="1"/>
  <c r="EB9" i="1" s="1"/>
  <c r="BU9" i="1"/>
  <c r="CX9" i="1" s="1"/>
  <c r="EA9" i="1" s="1"/>
  <c r="BT9" i="1"/>
  <c r="CW9" i="1" s="1"/>
  <c r="DZ9" i="1" s="1"/>
  <c r="BS9" i="1"/>
  <c r="CV9" i="1" s="1"/>
  <c r="DY9" i="1" s="1"/>
  <c r="BR9" i="1"/>
  <c r="CU9" i="1" s="1"/>
  <c r="DX9" i="1" s="1"/>
  <c r="BQ9" i="1"/>
  <c r="CT9" i="1" s="1"/>
  <c r="DW9" i="1" s="1"/>
  <c r="BP9" i="1"/>
  <c r="CS9" i="1" s="1"/>
  <c r="DV9" i="1" s="1"/>
  <c r="H9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EW3" i="1"/>
  <c r="EV3" i="1"/>
  <c r="EU3" i="1"/>
  <c r="ET3" i="1"/>
  <c r="ES3" i="1"/>
  <c r="ER3" i="1"/>
  <c r="EQ3" i="1"/>
  <c r="EP3" i="1"/>
  <c r="EO3" i="1"/>
  <c r="EN3" i="1"/>
  <c r="EM3" i="1"/>
  <c r="EL3" i="1"/>
  <c r="EK3" i="1"/>
  <c r="EJ3" i="1"/>
  <c r="EI3" i="1"/>
  <c r="EH3" i="1"/>
  <c r="EG3" i="1"/>
  <c r="EF3" i="1"/>
  <c r="EE3" i="1"/>
  <c r="ED3" i="1"/>
  <c r="EC3" i="1"/>
  <c r="EB3" i="1"/>
  <c r="EA3" i="1"/>
  <c r="DZ3" i="1"/>
  <c r="DY3" i="1"/>
  <c r="DX3" i="1"/>
  <c r="DW3" i="1"/>
  <c r="DV3" i="1"/>
  <c r="ET39" i="1" l="1"/>
  <c r="S78" i="1"/>
  <c r="DX78" i="1"/>
  <c r="EK39" i="1"/>
  <c r="EJ39" i="1"/>
  <c r="S68" i="1"/>
  <c r="EF36" i="1"/>
  <c r="ED39" i="1"/>
  <c r="S65" i="1"/>
  <c r="DV36" i="1"/>
  <c r="EC38" i="1"/>
  <c r="EK38" i="1"/>
  <c r="ET38" i="1"/>
  <c r="S43" i="1"/>
  <c r="S49" i="1"/>
  <c r="S74" i="1"/>
  <c r="ET37" i="1"/>
  <c r="EU37" i="1"/>
  <c r="DX38" i="1"/>
  <c r="EF38" i="1"/>
  <c r="S44" i="1"/>
  <c r="S55" i="1"/>
  <c r="S59" i="1"/>
  <c r="ES78" i="1"/>
  <c r="EE37" i="1"/>
  <c r="EP38" i="1"/>
  <c r="EB39" i="1"/>
  <c r="S45" i="1"/>
  <c r="EA78" i="1"/>
  <c r="EI78" i="1"/>
  <c r="S69" i="1"/>
  <c r="EK78" i="1"/>
  <c r="S37" i="1"/>
  <c r="AA37" i="1"/>
  <c r="FA26" i="1"/>
  <c r="FC26" i="1" s="1"/>
  <c r="S57" i="1"/>
  <c r="AA57" i="1"/>
  <c r="S66" i="1"/>
  <c r="AA66" i="1"/>
  <c r="EJ38" i="1"/>
  <c r="S46" i="1"/>
  <c r="S56" i="1"/>
  <c r="S76" i="1"/>
  <c r="S38" i="1"/>
  <c r="S39" i="1"/>
  <c r="S54" i="1"/>
  <c r="AA55" i="1"/>
  <c r="ET78" i="1"/>
  <c r="S34" i="1"/>
  <c r="EN38" i="1"/>
  <c r="EW38" i="1"/>
  <c r="AA61" i="1"/>
  <c r="S70" i="1"/>
  <c r="S77" i="1"/>
  <c r="DV78" i="1"/>
  <c r="ED78" i="1"/>
  <c r="EL78" i="1"/>
  <c r="EN37" i="1"/>
  <c r="DV38" i="1"/>
  <c r="EG39" i="1"/>
  <c r="AA44" i="1"/>
  <c r="S48" i="1"/>
  <c r="S51" i="1"/>
  <c r="S64" i="1"/>
  <c r="S73" i="1"/>
  <c r="EE78" i="1"/>
  <c r="EM78" i="1"/>
  <c r="EV78" i="1"/>
  <c r="ER36" i="1"/>
  <c r="ES39" i="1"/>
  <c r="S63" i="1"/>
  <c r="EF78" i="1"/>
  <c r="EN78" i="1"/>
  <c r="AB36" i="1"/>
  <c r="EC36" i="1"/>
  <c r="EQ39" i="1"/>
  <c r="AA46" i="1"/>
  <c r="S75" i="1"/>
  <c r="S80" i="1"/>
  <c r="S36" i="1"/>
  <c r="AA39" i="1"/>
  <c r="AA54" i="1"/>
  <c r="S60" i="1"/>
  <c r="S72" i="1"/>
  <c r="DZ78" i="1"/>
  <c r="EH78" i="1"/>
  <c r="AE37" i="1"/>
  <c r="EC37" i="1"/>
  <c r="EK37" i="1"/>
  <c r="ED37" i="1"/>
  <c r="EW78" i="1"/>
  <c r="EJ37" i="1"/>
  <c r="EV37" i="1"/>
  <c r="DW38" i="1"/>
  <c r="AE39" i="1"/>
  <c r="DY37" i="1"/>
  <c r="EO37" i="1"/>
  <c r="EL37" i="1"/>
  <c r="DY78" i="1"/>
  <c r="EG78" i="1"/>
  <c r="EO78" i="1"/>
  <c r="EC78" i="1"/>
  <c r="EG37" i="1"/>
  <c r="DV37" i="1"/>
  <c r="DX37" i="1"/>
  <c r="EU36" i="1"/>
  <c r="EG36" i="1"/>
  <c r="ED36" i="1"/>
  <c r="DZ37" i="1"/>
  <c r="EH37" i="1"/>
  <c r="EP37" i="1"/>
  <c r="DW37" i="1"/>
  <c r="EM37" i="1"/>
  <c r="EF37" i="1"/>
  <c r="EG38" i="1"/>
  <c r="ER38" i="1"/>
  <c r="DV39" i="1"/>
  <c r="EL39" i="1"/>
  <c r="EU39" i="1"/>
  <c r="EP78" i="1"/>
  <c r="EP36" i="1"/>
  <c r="EK36" i="1"/>
  <c r="ET36" i="1"/>
  <c r="DW36" i="1"/>
  <c r="AC37" i="1"/>
  <c r="EA37" i="1"/>
  <c r="EI37" i="1"/>
  <c r="EQ37" i="1"/>
  <c r="ES38" i="1"/>
  <c r="EQ78" i="1"/>
  <c r="EB37" i="1"/>
  <c r="ER37" i="1"/>
  <c r="AC38" i="1"/>
  <c r="EA38" i="1"/>
  <c r="EI38" i="1"/>
  <c r="EQ38" i="1"/>
  <c r="EB38" i="1"/>
  <c r="EW39" i="1"/>
  <c r="EP39" i="1"/>
  <c r="EB78" i="1"/>
  <c r="EJ78" i="1"/>
  <c r="ER78" i="1"/>
  <c r="EU78" i="1"/>
  <c r="FA15" i="1"/>
  <c r="FC15" i="1" s="1"/>
  <c r="FA22" i="1"/>
  <c r="FC22" i="1" s="1"/>
  <c r="FA9" i="1"/>
  <c r="FC9" i="1" s="1"/>
  <c r="FA16" i="1"/>
  <c r="FC16" i="1" s="1"/>
  <c r="FA14" i="1"/>
  <c r="FC14" i="1" s="1"/>
  <c r="FA21" i="1"/>
  <c r="FC21" i="1" s="1"/>
  <c r="FA10" i="1"/>
  <c r="FC10" i="1" s="1"/>
  <c r="FA11" i="1"/>
  <c r="FC11" i="1" s="1"/>
  <c r="FA13" i="1"/>
  <c r="FC13" i="1" s="1"/>
  <c r="FA17" i="1"/>
  <c r="FC17" i="1" s="1"/>
  <c r="FA25" i="1"/>
  <c r="FC25" i="1" s="1"/>
  <c r="FA29" i="1"/>
  <c r="FC29" i="1" s="1"/>
  <c r="FA31" i="1"/>
  <c r="FC31" i="1" s="1"/>
  <c r="FA34" i="1"/>
  <c r="FC34" i="1" s="1"/>
  <c r="FA18" i="1"/>
  <c r="FC18" i="1" s="1"/>
  <c r="FA20" i="1"/>
  <c r="FC20" i="1" s="1"/>
  <c r="FA35" i="1"/>
  <c r="FC35" i="1" s="1"/>
  <c r="FA27" i="1"/>
  <c r="FC27" i="1" s="1"/>
  <c r="FA19" i="1"/>
  <c r="FC19" i="1" s="1"/>
  <c r="FA28" i="1"/>
  <c r="FC28" i="1" s="1"/>
  <c r="FA32" i="1"/>
  <c r="FC32" i="1" s="1"/>
  <c r="DX36" i="1"/>
  <c r="EL36" i="1"/>
  <c r="AE36" i="1"/>
  <c r="EJ36" i="1"/>
  <c r="EH36" i="1"/>
  <c r="DY36" i="1"/>
  <c r="EO36" i="1"/>
  <c r="FA30" i="1"/>
  <c r="FC30" i="1" s="1"/>
  <c r="DZ36" i="1"/>
  <c r="FA33" i="1"/>
  <c r="FC33" i="1" s="1"/>
  <c r="S42" i="1"/>
  <c r="AA42" i="1"/>
  <c r="EE36" i="1"/>
  <c r="EM36" i="1"/>
  <c r="EX36" i="1"/>
  <c r="EE38" i="1"/>
  <c r="EM38" i="1"/>
  <c r="EL38" i="1"/>
  <c r="EX39" i="1"/>
  <c r="AC39" i="1"/>
  <c r="DW39" i="1"/>
  <c r="EE39" i="1"/>
  <c r="EM39" i="1"/>
  <c r="EN39" i="1"/>
  <c r="EV36" i="1"/>
  <c r="EW36" i="1"/>
  <c r="ES37" i="1"/>
  <c r="AA38" i="1"/>
  <c r="DY38" i="1"/>
  <c r="EO38" i="1"/>
  <c r="DY39" i="1"/>
  <c r="EO39" i="1"/>
  <c r="DX39" i="1"/>
  <c r="ER39" i="1"/>
  <c r="S35" i="1"/>
  <c r="DZ38" i="1"/>
  <c r="EV38" i="1"/>
  <c r="DZ39" i="1"/>
  <c r="S47" i="1"/>
  <c r="AA47" i="1"/>
  <c r="S62" i="1"/>
  <c r="AA62" i="1"/>
  <c r="EA36" i="1"/>
  <c r="EI36" i="1"/>
  <c r="EQ36" i="1"/>
  <c r="EN36" i="1"/>
  <c r="EA39" i="1"/>
  <c r="EI39" i="1"/>
  <c r="EV39" i="1"/>
  <c r="EW37" i="1"/>
  <c r="S40" i="1"/>
  <c r="AA40" i="1"/>
  <c r="S71" i="1"/>
  <c r="AA71" i="1"/>
  <c r="S67" i="1"/>
  <c r="AA67" i="1"/>
  <c r="S53" i="1"/>
  <c r="AA53" i="1"/>
  <c r="S58" i="1"/>
  <c r="AA58" i="1"/>
  <c r="S52" i="1"/>
  <c r="AA52" i="1"/>
  <c r="AC78" i="1"/>
  <c r="AA64" i="1"/>
  <c r="AA69" i="1"/>
  <c r="AA73" i="1"/>
  <c r="AA76" i="1"/>
  <c r="AA59" i="1"/>
  <c r="AA63" i="1"/>
  <c r="AA70" i="1"/>
  <c r="AA77" i="1"/>
  <c r="AA80" i="1"/>
  <c r="FA78" i="1" l="1"/>
  <c r="FC78" i="1" s="1"/>
</calcChain>
</file>

<file path=xl/sharedStrings.xml><?xml version="1.0" encoding="utf-8"?>
<sst xmlns="http://schemas.openxmlformats.org/spreadsheetml/2006/main" count="771" uniqueCount="259">
  <si>
    <t>ZJ</t>
  </si>
  <si>
    <t>Z#</t>
  </si>
  <si>
    <t>PF com Repasse de ICMS por Estado</t>
  </si>
  <si>
    <t>ZM</t>
  </si>
  <si>
    <t>ZH</t>
  </si>
  <si>
    <t>ZZ</t>
  </si>
  <si>
    <t>ZK</t>
  </si>
  <si>
    <t>Z@</t>
  </si>
  <si>
    <t>Não apagar &gt;&gt;&gt;</t>
  </si>
  <si>
    <t>Preço Mínimo de Venda Local no SAP</t>
  </si>
  <si>
    <t>CMED PRIVADO PF</t>
  </si>
  <si>
    <t>ICMS DE ORIGEM</t>
  </si>
  <si>
    <t>ICMS DE DESTINO</t>
  </si>
  <si>
    <t>ICMS - Repasse</t>
  </si>
  <si>
    <t>ZI</t>
  </si>
  <si>
    <t>VK11; Price Condition Z119; Sales Org. 3580; Distrib. Channel 02</t>
  </si>
  <si>
    <t>Brand</t>
  </si>
  <si>
    <t>UCB Code</t>
  </si>
  <si>
    <t>EAN</t>
  </si>
  <si>
    <t>Esta na tabela 
CMED?</t>
  </si>
  <si>
    <t>Description</t>
  </si>
  <si>
    <t xml:space="preserve">Status </t>
  </si>
  <si>
    <t>NCM</t>
  </si>
  <si>
    <t>Lista PIS/COFINS</t>
  </si>
  <si>
    <t>Reajuste
CATEGORIA</t>
  </si>
  <si>
    <t>Percentual Ajuste</t>
  </si>
  <si>
    <t>PF 0%</t>
  </si>
  <si>
    <t>PF 12%</t>
  </si>
  <si>
    <t>PF 17%</t>
  </si>
  <si>
    <t>PF 17,5%</t>
  </si>
  <si>
    <t>PF 18%</t>
  </si>
  <si>
    <t>PF 20%</t>
  </si>
  <si>
    <t>PF 17% - ZF</t>
  </si>
  <si>
    <t xml:space="preserve">CMED PF PRIVADO </t>
  </si>
  <si>
    <t>PMC 0%</t>
  </si>
  <si>
    <t>PMC 12%</t>
  </si>
  <si>
    <t>PMC 17%</t>
  </si>
  <si>
    <t>PMC 17,5%</t>
  </si>
  <si>
    <t>PMC 18%</t>
  </si>
  <si>
    <t>PMC 20%</t>
  </si>
  <si>
    <t>PMC 17% - ZF</t>
  </si>
  <si>
    <t>CMED Privado PMC</t>
  </si>
  <si>
    <t>PMVG 0%</t>
  </si>
  <si>
    <t>PMVG 12%</t>
  </si>
  <si>
    <t>PMVG 17%</t>
  </si>
  <si>
    <t>PMVG 17,5%</t>
  </si>
  <si>
    <t>PMVG 18%</t>
  </si>
  <si>
    <t>PMVG 20%</t>
  </si>
  <si>
    <t>PMVG 17% - ZF</t>
  </si>
  <si>
    <t>RESTRIÇÃO HOSPITALAR</t>
  </si>
  <si>
    <t>CAP 20.16%</t>
  </si>
  <si>
    <t>CONFAZ 87</t>
  </si>
  <si>
    <t>ANÁLISE RECURSAL</t>
  </si>
  <si>
    <t>CMED Governo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</si>
  <si>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</si>
  <si>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</si>
  <si>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</si>
  <si>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</si>
  <si>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</si>
  <si>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</si>
  <si>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</si>
  <si>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</si>
  <si>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</si>
  <si>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</si>
  <si>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</si>
  <si>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</si>
  <si>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</si>
  <si>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</si>
  <si>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</si>
  <si>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</si>
  <si>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</si>
  <si>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</si>
  <si>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RN</t>
  </si>
  <si>
    <t>RS</t>
  </si>
  <si>
    <t>RJ</t>
  </si>
  <si>
    <t>RO</t>
  </si>
  <si>
    <t>RR</t>
  </si>
  <si>
    <t>SC</t>
  </si>
  <si>
    <t>SP</t>
  </si>
  <si>
    <t>SE</t>
  </si>
  <si>
    <t>TO</t>
  </si>
  <si>
    <t>ZF</t>
  </si>
  <si>
    <t xml:space="preserve">ICMS DE ORIGEM </t>
  </si>
  <si>
    <t>SC NOVO</t>
  </si>
  <si>
    <t>SC NÃO CONTRIBUINTE</t>
  </si>
  <si>
    <t>PF COM REPSASSE</t>
  </si>
  <si>
    <t>PF (-) Repasse</t>
  </si>
  <si>
    <t>% Desc. Máximo Autorizado</t>
  </si>
  <si>
    <t>Preço Mínimo Venda</t>
  </si>
  <si>
    <t>Choriomon-M</t>
  </si>
  <si>
    <t>CIA02735</t>
  </si>
  <si>
    <t>Sim</t>
  </si>
  <si>
    <t>CHORIOMON 5000IU VIA BR</t>
  </si>
  <si>
    <t xml:space="preserve">Current Item </t>
  </si>
  <si>
    <t>3004.39.12</t>
  </si>
  <si>
    <t>Não</t>
  </si>
  <si>
    <t>BRL</t>
  </si>
  <si>
    <t>EA</t>
  </si>
  <si>
    <t>FOSTIMON-M</t>
  </si>
  <si>
    <t>CIA02745</t>
  </si>
  <si>
    <t>FOSTIMON 75IU VIA BR</t>
  </si>
  <si>
    <t>3004.39.99</t>
  </si>
  <si>
    <t>CIA02744</t>
  </si>
  <si>
    <t>FOSTIMON 150IU VIA BR</t>
  </si>
  <si>
    <t>Merional</t>
  </si>
  <si>
    <t>CIA02737</t>
  </si>
  <si>
    <r>
      <t xml:space="preserve">MERIONAL HG 75U.I. </t>
    </r>
    <r>
      <rPr>
        <sz val="8"/>
        <color rgb="FFFF0000"/>
        <rFont val="Calibri"/>
        <family val="2"/>
        <scheme val="minor"/>
      </rPr>
      <t>new</t>
    </r>
  </si>
  <si>
    <t>POSITIVA</t>
  </si>
  <si>
    <t>Keppra</t>
  </si>
  <si>
    <t>CIA03118</t>
  </si>
  <si>
    <t>KEPPRA DG 250MG 30TAB BR</t>
  </si>
  <si>
    <t>3004.90.49</t>
  </si>
  <si>
    <t>CIA03122</t>
  </si>
  <si>
    <t>KEPPRA DG 750MG 30TAB BR</t>
  </si>
  <si>
    <t>CIA03115</t>
  </si>
  <si>
    <t>Keppra Syrup 100MG 150 ml BR Pub</t>
  </si>
  <si>
    <t>Neupro</t>
  </si>
  <si>
    <t>CIA03322</t>
  </si>
  <si>
    <t>Neupro 2MG 7 Patches BR</t>
  </si>
  <si>
    <t>3005.10.10</t>
  </si>
  <si>
    <t>CIA03323</t>
  </si>
  <si>
    <t>Neupro 4MG 28 Patches BR</t>
  </si>
  <si>
    <t>CIA03324</t>
  </si>
  <si>
    <t>Neupro 6MG 28 Patches BR</t>
  </si>
  <si>
    <t>CIA03325</t>
  </si>
  <si>
    <t>Neupro 8MG 28 Patches BR</t>
  </si>
  <si>
    <t>CIA03433</t>
  </si>
  <si>
    <t>Neupro 4MG 7 Patches BR</t>
  </si>
  <si>
    <t>Nootropil</t>
  </si>
  <si>
    <t>CIA03986</t>
  </si>
  <si>
    <t>Nootropil 800mg x 30 BR</t>
  </si>
  <si>
    <t>3004.90.69</t>
  </si>
  <si>
    <t>CIA03987</t>
  </si>
  <si>
    <t>Nootropil 5ml x 12 vial BR</t>
  </si>
  <si>
    <t>Zyxem</t>
  </si>
  <si>
    <t>CIA04857</t>
  </si>
  <si>
    <t>ZYXEM 5MG 10TAB BR</t>
  </si>
  <si>
    <t>NEGATIVA</t>
  </si>
  <si>
    <t>CIA04859</t>
  </si>
  <si>
    <t>ZYXEM 5MG/ML 20ML DRO BR</t>
  </si>
  <si>
    <t>Vimpat</t>
  </si>
  <si>
    <t>CIA03294</t>
  </si>
  <si>
    <t>Vimpat 50 mg x 14 tab BR</t>
  </si>
  <si>
    <t>3004.90.99</t>
  </si>
  <si>
    <t>CIA03288</t>
  </si>
  <si>
    <t>Vimpat 100 mg x 28 tab BR</t>
  </si>
  <si>
    <t>CIA03290</t>
  </si>
  <si>
    <t>Vimpat 150 mg x 28 tab BR</t>
  </si>
  <si>
    <t>CIA03292</t>
  </si>
  <si>
    <t>Vimpat 200 mg x 28 tab BR</t>
  </si>
  <si>
    <t>CIA03285</t>
  </si>
  <si>
    <t>Vimpat Syrup 10mg 200 ml BR</t>
  </si>
  <si>
    <t>CIA03119</t>
  </si>
  <si>
    <t xml:space="preserve">KEPPRA 250 MG 60 COMP </t>
  </si>
  <si>
    <t>CIA03123</t>
  </si>
  <si>
    <t xml:space="preserve">KEPPRA 750 MG 60 COMP </t>
  </si>
  <si>
    <t>CIA03295</t>
  </si>
  <si>
    <t xml:space="preserve">VIMPAT SOL INFUS 20ML </t>
  </si>
  <si>
    <t>Cimzia</t>
  </si>
  <si>
    <t>CIA04597</t>
  </si>
  <si>
    <t xml:space="preserve">CIMZIA 200MG/ML 2PFS BR </t>
  </si>
  <si>
    <t>3002.13.00</t>
  </si>
  <si>
    <t>58-7114-24</t>
  </si>
  <si>
    <t>Old SKU</t>
  </si>
  <si>
    <t>CIA00595</t>
  </si>
  <si>
    <t>CIA03300</t>
  </si>
  <si>
    <t>VIMPAT - LACOSAMIDA 100 MG 14 COMP</t>
  </si>
  <si>
    <t>NOT on SAP</t>
  </si>
  <si>
    <t>CIA03289</t>
  </si>
  <si>
    <t>VIMPAT - LACOSAMIDA 100 MG 56 COMP</t>
  </si>
  <si>
    <t>CIA03291</t>
  </si>
  <si>
    <t>VIMPAT - LACOSAMIDA 150 MG 56 COMP</t>
  </si>
  <si>
    <t>CIA03293</t>
  </si>
  <si>
    <t>VIMPAT - LACOSAMIDA 200 MG 56 COMP</t>
  </si>
  <si>
    <t>Choriomon 5000 UI PO LIOF INJ IM/SC CX FA VD INC</t>
  </si>
  <si>
    <t>Choriomon</t>
  </si>
  <si>
    <t>5000 UI PO LIOF INJ IM/SC CX FA VD INC + DIL SER PREENC VD INC X 1 ML + AGU REC + AGU APL</t>
  </si>
  <si>
    <t>150 UI PO LIOF INJ CX FA VD INC</t>
  </si>
  <si>
    <t>150 UI PO LIOF INJ CX FA VD INC + DIL SER PREENCH VD INC X 1 ML + AGU REC + AGU APL</t>
  </si>
  <si>
    <t>75 UI PO LIOF INJ CX FA VD INC</t>
  </si>
  <si>
    <t>75 UI PO LIOF INJ CX FA VD INC + DIL SER PREENCH VD INC X 1 ML + AGU REC + AGU APL</t>
  </si>
  <si>
    <t>GAMMAPLEX</t>
  </si>
  <si>
    <t>10 G SOL INJ CX FA VD INC X 200 ML</t>
  </si>
  <si>
    <t>2,5 G SOL INJ CX FA VD INC X 50 ML </t>
  </si>
  <si>
    <t>5 G SOL INJ CX FA VD INC X 100 ML </t>
  </si>
  <si>
    <t>NEUPRO</t>
  </si>
  <si>
    <t>4,5 MG ADES TRANSD CT ENV AL / PAP X 28 (2 MG / 24 H)</t>
  </si>
  <si>
    <t>REPLENINE-VF</t>
  </si>
  <si>
    <t>1000 UI PÓ LIOF INJ CX 1 FA VD INC + 1 FA VD INC DIL X 20,0 ML + CONJ REC</t>
  </si>
  <si>
    <t>250 UI PÓ LIOF INJ CX 1 FA VD INC + 1 FA VD INC DIL X 5,0 ML + CONJ REC</t>
  </si>
  <si>
    <t>500 UI PÓ LIOF INJ CX 1 FA VD INC + 1 FA VD INC DIL X 10,0 ML + CONJ REC</t>
  </si>
  <si>
    <t>TACROFORT</t>
  </si>
  <si>
    <t>5 MG CAP GEL DURA CT BL AL X 50</t>
  </si>
  <si>
    <t>VIMPAT</t>
  </si>
  <si>
    <t>150 MG COM REV CT BL AL PLAS INC X 14</t>
  </si>
  <si>
    <t>200 MG COM REV CT BL AL PLAS INC X 14</t>
  </si>
  <si>
    <t>MELIDRONATO</t>
  </si>
  <si>
    <t>60 MG PO LIOF INJ IV CT FA VD INC</t>
  </si>
  <si>
    <t>13,5 MG ADES TRANSD CT ENV AL / PAP X 7 (6 MG / 24 H) </t>
  </si>
  <si>
    <t>ONCODOX</t>
  </si>
  <si>
    <t>10 MG PO LIOF INJ CX FA VD INC</t>
  </si>
  <si>
    <t>TOPORAN</t>
  </si>
  <si>
    <t>4 MG PÓ LIOF INJ IV CT FA VD INC</t>
  </si>
  <si>
    <t>Citoplatina</t>
  </si>
  <si>
    <t>CITOPLATINA</t>
  </si>
  <si>
    <t xml:space="preserve">Divestment </t>
  </si>
  <si>
    <t>200 MG/ML SOL INJ CT 6 SER VD INC PREENC X 1 ML + 6 LENÇOS UMEDECIDOS</t>
  </si>
  <si>
    <t>Cinaleo</t>
  </si>
  <si>
    <t>CIA02738</t>
  </si>
  <si>
    <t>Cinaleo - Sulfato De Bleomicina 15 Ui</t>
  </si>
  <si>
    <t>3004.20.93</t>
  </si>
  <si>
    <t>Daunocin</t>
  </si>
  <si>
    <t>CIA02741</t>
  </si>
  <si>
    <t>Daunocin - Cloridrato De Daunorrubicina 20 Mg</t>
  </si>
  <si>
    <t>3004.20.69</t>
  </si>
  <si>
    <t>Melidronato</t>
  </si>
  <si>
    <t>CIA02749</t>
  </si>
  <si>
    <t>Melidronato - Pamidronato Dissodico 90Mg</t>
  </si>
  <si>
    <t>3004.90.59</t>
  </si>
  <si>
    <t>Oncobine</t>
  </si>
  <si>
    <t>CIA02776</t>
  </si>
  <si>
    <t>Oncobine  - Ditartaro De Vinorelbina 10Mg</t>
  </si>
  <si>
    <t>3004.49.10</t>
  </si>
  <si>
    <t>CIA02777</t>
  </si>
  <si>
    <t>Oncobine  - Ditartaro De Vinorelbina 50Mg</t>
  </si>
  <si>
    <t>Tabine</t>
  </si>
  <si>
    <t>CIA02780</t>
  </si>
  <si>
    <t>Tabine  - Citarabina 100Mg/1Ml</t>
  </si>
  <si>
    <t>3004.90.79</t>
  </si>
  <si>
    <t>CIA02782</t>
  </si>
  <si>
    <t>Tabine  - Citarabina 500Mg/5Ml</t>
  </si>
  <si>
    <t>CIA02781</t>
  </si>
  <si>
    <t>Tabine  - Citarabina 1000Mg/10Ml</t>
  </si>
  <si>
    <t>Vinatin</t>
  </si>
  <si>
    <t>CIA02783</t>
  </si>
  <si>
    <t>Vinatin - Sulfato De Vimblastina - 1 Fa Ct 1Mg/Ml</t>
  </si>
  <si>
    <t>Vaccine</t>
  </si>
  <si>
    <t>CIA02786</t>
  </si>
  <si>
    <t>Vinatin - Sulfato De Vimblastina - 1 Fa Ct 1Mg/Mliv</t>
  </si>
  <si>
    <t>3002.20.21</t>
  </si>
  <si>
    <t>Oxalimeiz</t>
  </si>
  <si>
    <t>CIA02753</t>
  </si>
  <si>
    <t>Oxalimeiz - Oxaliplatina 50 Mg</t>
  </si>
  <si>
    <t>CIA02752</t>
  </si>
  <si>
    <t>Oxalimeiz - Oxaliplatina 100 Mg</t>
  </si>
  <si>
    <t>Paclimeiz</t>
  </si>
  <si>
    <t>CIA02779</t>
  </si>
  <si>
    <t>Paclimeiz - Paclitaxel 30Mg - 1 Frasco</t>
  </si>
  <si>
    <t>CIA02778</t>
  </si>
  <si>
    <t>Paclimeiz - Paclitaxel 100Mg - 1 Frasco</t>
  </si>
  <si>
    <t>Cuprimine</t>
  </si>
  <si>
    <t>CIA02719</t>
  </si>
  <si>
    <t>Cuprimine - Penicilamina 250 Mg</t>
  </si>
  <si>
    <t>DTI</t>
  </si>
  <si>
    <t>CIA02739</t>
  </si>
  <si>
    <t>D.T.I. - Dacarbazina 100Mg</t>
  </si>
  <si>
    <t>3004.90.68</t>
  </si>
  <si>
    <t>CIA02740</t>
  </si>
  <si>
    <t>D.T.I. - Dacarbazina 200Mg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</si>
</sst>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[$-416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Arial"/>
      <family val="2"/>
    </font>
    <font>
      <b/>
      <sz val="18"/>
      <color theme="0"/>
      <name val="Arial"/>
      <family val="2"/>
    </font>
    <font>
      <u/>
      <sz val="11"/>
      <color theme="0"/>
      <name val="Calibri"/>
      <family val="2"/>
      <scheme val="minor"/>
    </font>
    <font>
      <b/>
      <sz val="11"/>
      <color rgb="FFFF0000"/>
      <name val="Arial"/>
      <family val="2"/>
    </font>
    <font>
      <b/>
      <sz val="16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33333"/>
      <name val="Tahoma"/>
      <family val="2"/>
    </font>
    <font>
      <sz val="11"/>
      <color theme="0" tint="-0.249977111117893"/>
      <name val="Calibri"/>
      <family val="2"/>
      <scheme val="minor"/>
    </font>
    <font>
      <sz val="8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/>
    </xf>
    <xf numFmtId="164" fontId="0" fillId="0" borderId="0" xfId="2" applyNumberFormat="1" applyFont="1"/>
    <xf numFmtId="9" fontId="0" fillId="0" borderId="0" xfId="2" applyNumberFormat="1" applyFont="1"/>
    <xf numFmtId="9" fontId="6" fillId="2" borderId="1" xfId="2" applyNumberFormat="1" applyFont="1" applyFill="1" applyBorder="1" applyAlignment="1">
      <alignment horizontal="center" vertical="center" wrapText="1"/>
    </xf>
    <xf numFmtId="9" fontId="6" fillId="0" borderId="1" xfId="2" applyNumberFormat="1" applyFont="1" applyFill="1" applyBorder="1" applyAlignment="1">
      <alignment horizontal="center" vertical="center" wrapText="1"/>
    </xf>
    <xf numFmtId="2" fontId="0" fillId="0" borderId="0" xfId="0" applyNumberFormat="1"/>
    <xf numFmtId="9" fontId="6" fillId="3" borderId="2" xfId="2" applyNumberFormat="1" applyFont="1" applyFill="1" applyBorder="1" applyAlignment="1">
      <alignment horizontal="center" vertical="center" wrapText="1"/>
    </xf>
    <xf numFmtId="164" fontId="6" fillId="3" borderId="2" xfId="2" applyNumberFormat="1" applyFont="1" applyFill="1" applyBorder="1" applyAlignment="1">
      <alignment horizontal="center" vertical="center" wrapText="1"/>
    </xf>
    <xf numFmtId="9" fontId="6" fillId="3" borderId="3" xfId="2" applyNumberFormat="1" applyFont="1" applyFill="1" applyBorder="1" applyAlignment="1">
      <alignment horizontal="center" vertical="center" wrapText="1"/>
    </xf>
    <xf numFmtId="9" fontId="6" fillId="0" borderId="3" xfId="2" applyNumberFormat="1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Alignment="1" applyProtection="1">
      <protection hidden="1"/>
    </xf>
    <xf numFmtId="0" fontId="4" fillId="0" borderId="0" xfId="0" applyFont="1"/>
    <xf numFmtId="0" fontId="3" fillId="0" borderId="0" xfId="0" applyFont="1"/>
    <xf numFmtId="9" fontId="0" fillId="0" borderId="0" xfId="2" applyNumberFormat="1" applyFont="1" applyAlignment="1">
      <alignment horizontal="center"/>
    </xf>
    <xf numFmtId="0" fontId="8" fillId="0" borderId="0" xfId="3" applyFont="1"/>
    <xf numFmtId="0" fontId="3" fillId="4" borderId="0" xfId="0" applyFont="1" applyFill="1" applyAlignment="1" applyProtection="1">
      <protection hidden="1"/>
    </xf>
    <xf numFmtId="10" fontId="3" fillId="4" borderId="0" xfId="0" applyNumberFormat="1" applyFont="1" applyFill="1" applyAlignment="1" applyProtection="1">
      <protection hidden="1"/>
    </xf>
    <xf numFmtId="165" fontId="3" fillId="0" borderId="0" xfId="1" applyNumberFormat="1" applyFont="1"/>
    <xf numFmtId="165" fontId="9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166" fontId="2" fillId="7" borderId="8" xfId="0" applyNumberFormat="1" applyFont="1" applyFill="1" applyBorder="1" applyAlignment="1" applyProtection="1">
      <alignment horizontal="center" vertical="center" wrapText="1"/>
      <protection hidden="1"/>
    </xf>
    <xf numFmtId="166" fontId="2" fillId="8" borderId="8" xfId="0" applyNumberFormat="1" applyFont="1" applyFill="1" applyBorder="1" applyAlignment="1" applyProtection="1">
      <alignment horizontal="center" vertical="center" wrapText="1"/>
      <protection hidden="1"/>
    </xf>
    <xf numFmtId="166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6" fontId="4" fillId="8" borderId="8" xfId="0" applyNumberFormat="1" applyFont="1" applyFill="1" applyBorder="1" applyAlignment="1" applyProtection="1">
      <alignment horizontal="center" vertical="center" wrapText="1"/>
      <protection hidden="1"/>
    </xf>
    <xf numFmtId="166" fontId="16" fillId="9" borderId="8" xfId="0" applyNumberFormat="1" applyFont="1" applyFill="1" applyBorder="1" applyAlignment="1" applyProtection="1">
      <alignment horizontal="center" vertical="center" wrapText="1"/>
      <protection hidden="1"/>
    </xf>
    <xf numFmtId="166" fontId="2" fillId="2" borderId="8" xfId="0" applyNumberFormat="1" applyFont="1" applyFill="1" applyBorder="1" applyAlignment="1" applyProtection="1">
      <alignment horizontal="center" vertical="center" wrapText="1"/>
      <protection hidden="1"/>
    </xf>
    <xf numFmtId="166" fontId="2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2" fillId="10" borderId="8" xfId="0" applyNumberFormat="1" applyFont="1" applyFill="1" applyBorder="1" applyAlignment="1" applyProtection="1">
      <alignment horizontal="center" vertical="center" wrapText="1"/>
      <protection hidden="1"/>
    </xf>
    <xf numFmtId="166" fontId="16" fillId="5" borderId="8" xfId="0" applyNumberFormat="1" applyFont="1" applyFill="1" applyBorder="1" applyAlignment="1" applyProtection="1">
      <alignment horizontal="center" vertical="center" wrapText="1"/>
      <protection hidden="1"/>
    </xf>
    <xf numFmtId="164" fontId="2" fillId="5" borderId="8" xfId="2" applyNumberFormat="1" applyFont="1" applyFill="1" applyBorder="1" applyAlignment="1" applyProtection="1">
      <alignment horizontal="center" vertical="center" wrapText="1"/>
      <protection hidden="1"/>
    </xf>
    <xf numFmtId="9" fontId="2" fillId="2" borderId="8" xfId="2" applyNumberFormat="1" applyFont="1" applyFill="1" applyBorder="1" applyAlignment="1" applyProtection="1">
      <alignment horizontal="center" vertical="center" wrapText="1"/>
      <protection hidden="1"/>
    </xf>
    <xf numFmtId="166" fontId="16" fillId="2" borderId="9" xfId="0" applyNumberFormat="1" applyFont="1" applyFill="1" applyBorder="1" applyAlignment="1" applyProtection="1">
      <alignment horizontal="center" vertical="center" wrapText="1"/>
      <protection hidden="1"/>
    </xf>
    <xf numFmtId="166" fontId="2" fillId="11" borderId="9" xfId="0" applyNumberFormat="1" applyFont="1" applyFill="1" applyBorder="1" applyAlignment="1" applyProtection="1">
      <alignment horizontal="center" vertical="center" wrapText="1"/>
      <protection hidden="1"/>
    </xf>
    <xf numFmtId="166" fontId="2" fillId="12" borderId="9" xfId="0" applyNumberFormat="1" applyFont="1" applyFill="1" applyBorder="1" applyAlignment="1" applyProtection="1">
      <alignment horizontal="center" vertical="center" wrapText="1"/>
      <protection hidden="1"/>
    </xf>
    <xf numFmtId="166" fontId="2" fillId="13" borderId="9" xfId="0" applyNumberFormat="1" applyFont="1" applyFill="1" applyBorder="1" applyAlignment="1" applyProtection="1">
      <alignment horizontal="center" vertical="center" wrapText="1"/>
      <protection hidden="1"/>
    </xf>
    <xf numFmtId="166" fontId="2" fillId="14" borderId="9" xfId="0" applyNumberFormat="1" applyFont="1" applyFill="1" applyBorder="1" applyAlignment="1" applyProtection="1">
      <alignment horizontal="center" vertical="center" wrapText="1"/>
      <protection hidden="1"/>
    </xf>
    <xf numFmtId="166" fontId="2" fillId="15" borderId="9" xfId="0" applyNumberFormat="1" applyFont="1" applyFill="1" applyBorder="1" applyAlignment="1" applyProtection="1">
      <alignment horizontal="center" vertical="center" wrapText="1"/>
      <protection hidden="1"/>
    </xf>
    <xf numFmtId="166" fontId="2" fillId="16" borderId="9" xfId="0" applyNumberFormat="1" applyFont="1" applyFill="1" applyBorder="1" applyAlignment="1" applyProtection="1">
      <alignment horizontal="center" vertical="center" wrapText="1"/>
      <protection hidden="1"/>
    </xf>
    <xf numFmtId="166" fontId="2" fillId="17" borderId="9" xfId="0" applyNumberFormat="1" applyFont="1" applyFill="1" applyBorder="1" applyAlignment="1" applyProtection="1">
      <alignment horizontal="center" vertical="center" wrapText="1"/>
      <protection hidden="1"/>
    </xf>
    <xf numFmtId="166" fontId="16" fillId="2" borderId="4" xfId="0" applyNumberFormat="1" applyFont="1" applyFill="1" applyBorder="1" applyAlignment="1" applyProtection="1">
      <alignment horizontal="center" vertical="center" wrapText="1"/>
      <protection hidden="1"/>
    </xf>
    <xf numFmtId="166" fontId="16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18" borderId="11" xfId="0" applyFill="1" applyBorder="1"/>
    <xf numFmtId="0" fontId="0" fillId="0" borderId="12" xfId="0" applyFill="1" applyBorder="1"/>
    <xf numFmtId="1" fontId="0" fillId="0" borderId="12" xfId="1" applyNumberFormat="1" applyFont="1" applyFill="1" applyBorder="1"/>
    <xf numFmtId="0" fontId="0" fillId="19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0" fontId="0" fillId="0" borderId="12" xfId="2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2" xfId="0" applyBorder="1"/>
    <xf numFmtId="43" fontId="17" fillId="0" borderId="12" xfId="1" applyFont="1" applyFill="1" applyBorder="1" applyAlignment="1" applyProtection="1">
      <protection hidden="1"/>
    </xf>
    <xf numFmtId="2" fontId="0" fillId="0" borderId="12" xfId="0" applyNumberFormat="1" applyBorder="1" applyAlignment="1">
      <alignment horizontal="center"/>
    </xf>
    <xf numFmtId="9" fontId="0" fillId="0" borderId="12" xfId="2" applyFont="1" applyBorder="1"/>
    <xf numFmtId="9" fontId="0" fillId="0" borderId="12" xfId="2" applyFont="1" applyBorder="1" applyAlignment="1">
      <alignment horizontal="center"/>
    </xf>
    <xf numFmtId="9" fontId="0" fillId="6" borderId="12" xfId="2" applyFont="1" applyFill="1" applyBorder="1" applyAlignment="1">
      <alignment horizontal="center"/>
    </xf>
    <xf numFmtId="164" fontId="0" fillId="0" borderId="12" xfId="2" applyNumberFormat="1" applyFont="1" applyBorder="1"/>
    <xf numFmtId="9" fontId="18" fillId="0" borderId="12" xfId="2" applyNumberFormat="1" applyFont="1" applyFill="1" applyBorder="1" applyAlignment="1">
      <alignment horizontal="center" vertical="center" wrapText="1"/>
    </xf>
    <xf numFmtId="43" fontId="0" fillId="20" borderId="12" xfId="1" applyFont="1" applyFill="1" applyBorder="1"/>
    <xf numFmtId="43" fontId="0" fillId="21" borderId="12" xfId="1" applyFont="1" applyFill="1" applyBorder="1"/>
    <xf numFmtId="43" fontId="0" fillId="22" borderId="12" xfId="1" applyFont="1" applyFill="1" applyBorder="1"/>
    <xf numFmtId="43" fontId="0" fillId="23" borderId="12" xfId="1" applyFont="1" applyFill="1" applyBorder="1"/>
    <xf numFmtId="43" fontId="0" fillId="24" borderId="12" xfId="1" applyFont="1" applyFill="1" applyBorder="1"/>
    <xf numFmtId="43" fontId="0" fillId="19" borderId="12" xfId="1" applyFont="1" applyFill="1" applyBorder="1"/>
    <xf numFmtId="0" fontId="0" fillId="0" borderId="14" xfId="0" applyBorder="1"/>
    <xf numFmtId="43" fontId="0" fillId="22" borderId="15" xfId="1" applyFont="1" applyFill="1" applyBorder="1"/>
    <xf numFmtId="9" fontId="0" fillId="25" borderId="0" xfId="2" applyFont="1" applyFill="1"/>
    <xf numFmtId="0" fontId="19" fillId="0" borderId="0" xfId="0" applyFont="1" applyAlignment="1">
      <alignment horizontal="right"/>
    </xf>
    <xf numFmtId="0" fontId="0" fillId="0" borderId="13" xfId="0" applyFill="1" applyBorder="1"/>
    <xf numFmtId="1" fontId="0" fillId="0" borderId="13" xfId="1" applyNumberFormat="1" applyFont="1" applyFill="1" applyBorder="1"/>
    <xf numFmtId="0" fontId="0" fillId="19" borderId="1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0" fontId="0" fillId="0" borderId="13" xfId="2" applyNumberFormat="1" applyFont="1" applyFill="1" applyBorder="1" applyAlignment="1">
      <alignment horizontal="center"/>
    </xf>
    <xf numFmtId="0" fontId="0" fillId="0" borderId="13" xfId="0" applyBorder="1"/>
    <xf numFmtId="43" fontId="17" fillId="0" borderId="13" xfId="1" applyFont="1" applyFill="1" applyBorder="1" applyAlignment="1" applyProtection="1">
      <protection hidden="1"/>
    </xf>
    <xf numFmtId="2" fontId="0" fillId="0" borderId="13" xfId="0" applyNumberFormat="1" applyBorder="1" applyAlignment="1">
      <alignment horizontal="center"/>
    </xf>
    <xf numFmtId="9" fontId="0" fillId="0" borderId="13" xfId="2" applyFont="1" applyBorder="1"/>
    <xf numFmtId="9" fontId="0" fillId="0" borderId="13" xfId="2" applyFont="1" applyBorder="1" applyAlignment="1">
      <alignment horizontal="center"/>
    </xf>
    <xf numFmtId="9" fontId="0" fillId="6" borderId="13" xfId="2" applyFont="1" applyFill="1" applyBorder="1" applyAlignment="1">
      <alignment horizontal="center"/>
    </xf>
    <xf numFmtId="164" fontId="0" fillId="0" borderId="13" xfId="2" applyNumberFormat="1" applyFont="1" applyBorder="1"/>
    <xf numFmtId="9" fontId="18" fillId="0" borderId="13" xfId="2" applyNumberFormat="1" applyFont="1" applyFill="1" applyBorder="1" applyAlignment="1">
      <alignment horizontal="center" vertical="center" wrapText="1"/>
    </xf>
    <xf numFmtId="43" fontId="0" fillId="20" borderId="13" xfId="1" applyFont="1" applyFill="1" applyBorder="1"/>
    <xf numFmtId="43" fontId="0" fillId="21" borderId="13" xfId="1" applyFont="1" applyFill="1" applyBorder="1"/>
    <xf numFmtId="43" fontId="0" fillId="22" borderId="13" xfId="1" applyFont="1" applyFill="1" applyBorder="1"/>
    <xf numFmtId="43" fontId="0" fillId="23" borderId="13" xfId="1" applyFont="1" applyFill="1" applyBorder="1"/>
    <xf numFmtId="43" fontId="0" fillId="24" borderId="13" xfId="1" applyFont="1" applyFill="1" applyBorder="1"/>
    <xf numFmtId="43" fontId="0" fillId="19" borderId="13" xfId="1" applyFont="1" applyFill="1" applyBorder="1"/>
    <xf numFmtId="0" fontId="0" fillId="0" borderId="16" xfId="0" applyBorder="1"/>
    <xf numFmtId="10" fontId="0" fillId="25" borderId="0" xfId="2" applyNumberFormat="1" applyFont="1" applyFill="1"/>
    <xf numFmtId="0" fontId="0" fillId="0" borderId="11" xfId="0" applyFill="1" applyBorder="1"/>
    <xf numFmtId="0" fontId="0" fillId="0" borderId="13" xfId="0" applyBorder="1" applyAlignment="1">
      <alignment horizontal="center"/>
    </xf>
    <xf numFmtId="1" fontId="0" fillId="0" borderId="13" xfId="1" applyNumberFormat="1" applyFont="1" applyBorder="1"/>
    <xf numFmtId="9" fontId="18" fillId="6" borderId="13" xfId="2" applyNumberFormat="1" applyFont="1" applyFill="1" applyBorder="1" applyAlignment="1">
      <alignment horizontal="center" vertical="center" wrapText="1"/>
    </xf>
    <xf numFmtId="9" fontId="0" fillId="0" borderId="13" xfId="2" applyNumberFormat="1" applyFont="1" applyBorder="1"/>
    <xf numFmtId="0" fontId="0" fillId="0" borderId="17" xfId="0" applyFill="1" applyBorder="1"/>
    <xf numFmtId="1" fontId="0" fillId="0" borderId="17" xfId="1" applyNumberFormat="1" applyFont="1" applyFill="1" applyBorder="1"/>
    <xf numFmtId="0" fontId="0" fillId="0" borderId="17" xfId="0" applyFill="1" applyBorder="1" applyAlignment="1">
      <alignment horizontal="center"/>
    </xf>
    <xf numFmtId="164" fontId="0" fillId="0" borderId="17" xfId="2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3" fontId="17" fillId="0" borderId="18" xfId="1" applyFont="1" applyFill="1" applyBorder="1" applyAlignment="1" applyProtection="1">
      <protection hidden="1"/>
    </xf>
    <xf numFmtId="9" fontId="0" fillId="20" borderId="13" xfId="2" applyFont="1" applyFill="1" applyBorder="1"/>
    <xf numFmtId="9" fontId="0" fillId="21" borderId="13" xfId="2" applyFont="1" applyFill="1" applyBorder="1"/>
    <xf numFmtId="9" fontId="0" fillId="22" borderId="13" xfId="2" applyFont="1" applyFill="1" applyBorder="1"/>
    <xf numFmtId="9" fontId="0" fillId="23" borderId="13" xfId="2" applyFont="1" applyFill="1" applyBorder="1"/>
    <xf numFmtId="9" fontId="0" fillId="24" borderId="13" xfId="2" applyFont="1" applyFill="1" applyBorder="1"/>
    <xf numFmtId="43" fontId="0" fillId="0" borderId="13" xfId="1" applyFont="1" applyBorder="1"/>
    <xf numFmtId="0" fontId="0" fillId="0" borderId="17" xfId="0" applyBorder="1"/>
    <xf numFmtId="1" fontId="0" fillId="0" borderId="17" xfId="1" applyNumberFormat="1" applyFont="1" applyBorder="1"/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6" borderId="0" xfId="0" applyFill="1"/>
    <xf numFmtId="9" fontId="0" fillId="19" borderId="13" xfId="2" applyFont="1" applyFill="1" applyBorder="1"/>
    <xf numFmtId="9" fontId="18" fillId="0" borderId="13" xfId="2" applyFont="1" applyFill="1" applyBorder="1" applyAlignment="1">
      <alignment horizontal="center" vertical="center" wrapText="1"/>
    </xf>
    <xf numFmtId="0" fontId="0" fillId="27" borderId="11" xfId="0" applyFill="1" applyBorder="1"/>
    <xf numFmtId="0" fontId="0" fillId="27" borderId="13" xfId="0" applyFill="1" applyBorder="1"/>
    <xf numFmtId="1" fontId="0" fillId="27" borderId="13" xfId="1" applyNumberFormat="1" applyFont="1" applyFill="1" applyBorder="1"/>
    <xf numFmtId="0" fontId="0" fillId="27" borderId="13" xfId="0" applyFill="1" applyBorder="1" applyAlignment="1">
      <alignment horizontal="center"/>
    </xf>
    <xf numFmtId="10" fontId="0" fillId="27" borderId="13" xfId="2" applyNumberFormat="1" applyFont="1" applyFill="1" applyBorder="1" applyAlignment="1">
      <alignment horizontal="center"/>
    </xf>
    <xf numFmtId="2" fontId="0" fillId="27" borderId="13" xfId="0" applyNumberFormat="1" applyFill="1" applyBorder="1" applyAlignment="1">
      <alignment horizontal="center"/>
    </xf>
    <xf numFmtId="43" fontId="17" fillId="27" borderId="13" xfId="1" applyFont="1" applyFill="1" applyBorder="1" applyAlignment="1" applyProtection="1">
      <protection hidden="1"/>
    </xf>
    <xf numFmtId="9" fontId="0" fillId="27" borderId="13" xfId="2" applyFont="1" applyFill="1" applyBorder="1"/>
    <xf numFmtId="9" fontId="0" fillId="27" borderId="13" xfId="2" applyFont="1" applyFill="1" applyBorder="1" applyAlignment="1">
      <alignment horizontal="center"/>
    </xf>
    <xf numFmtId="164" fontId="0" fillId="27" borderId="13" xfId="2" applyNumberFormat="1" applyFont="1" applyFill="1" applyBorder="1"/>
    <xf numFmtId="9" fontId="18" fillId="27" borderId="13" xfId="2" applyNumberFormat="1" applyFont="1" applyFill="1" applyBorder="1" applyAlignment="1">
      <alignment horizontal="center" vertical="center" wrapText="1"/>
    </xf>
    <xf numFmtId="43" fontId="0" fillId="27" borderId="13" xfId="1" applyFont="1" applyFill="1" applyBorder="1"/>
    <xf numFmtId="9" fontId="0" fillId="27" borderId="13" xfId="2" applyNumberFormat="1" applyFont="1" applyFill="1" applyBorder="1"/>
    <xf numFmtId="43" fontId="17" fillId="27" borderId="13" xfId="1" applyNumberFormat="1" applyFont="1" applyFill="1" applyBorder="1" applyAlignment="1" applyProtection="1">
      <protection hidden="1"/>
    </xf>
    <xf numFmtId="0" fontId="0" fillId="27" borderId="20" xfId="0" applyFill="1" applyBorder="1"/>
    <xf numFmtId="0" fontId="0" fillId="27" borderId="21" xfId="0" applyFill="1" applyBorder="1"/>
    <xf numFmtId="1" fontId="0" fillId="27" borderId="21" xfId="1" applyNumberFormat="1" applyFont="1" applyFill="1" applyBorder="1"/>
    <xf numFmtId="0" fontId="0" fillId="27" borderId="21" xfId="0" applyFill="1" applyBorder="1" applyAlignment="1">
      <alignment horizontal="center"/>
    </xf>
    <xf numFmtId="10" fontId="0" fillId="27" borderId="21" xfId="2" applyNumberFormat="1" applyFont="1" applyFill="1" applyBorder="1" applyAlignment="1">
      <alignment horizontal="center"/>
    </xf>
    <xf numFmtId="2" fontId="0" fillId="27" borderId="21" xfId="0" applyNumberFormat="1" applyFill="1" applyBorder="1" applyAlignment="1">
      <alignment horizontal="center"/>
    </xf>
    <xf numFmtId="43" fontId="17" fillId="27" borderId="21" xfId="1" applyFont="1" applyFill="1" applyBorder="1" applyAlignment="1" applyProtection="1">
      <protection hidden="1"/>
    </xf>
    <xf numFmtId="9" fontId="0" fillId="27" borderId="21" xfId="2" applyFont="1" applyFill="1" applyBorder="1"/>
    <xf numFmtId="9" fontId="0" fillId="27" borderId="21" xfId="2" applyFont="1" applyFill="1" applyBorder="1" applyAlignment="1">
      <alignment horizontal="center"/>
    </xf>
    <xf numFmtId="164" fontId="0" fillId="27" borderId="21" xfId="2" applyNumberFormat="1" applyFont="1" applyFill="1" applyBorder="1"/>
    <xf numFmtId="9" fontId="18" fillId="27" borderId="21" xfId="2" applyNumberFormat="1" applyFont="1" applyFill="1" applyBorder="1" applyAlignment="1">
      <alignment horizontal="center" vertical="center" wrapText="1"/>
    </xf>
    <xf numFmtId="43" fontId="0" fillId="27" borderId="21" xfId="1" applyFont="1" applyFill="1" applyBorder="1"/>
    <xf numFmtId="0" fontId="0" fillId="0" borderId="22" xfId="0" applyBorder="1"/>
    <xf numFmtId="43" fontId="0" fillId="0" borderId="0" xfId="1" applyFont="1" applyFill="1" applyBorder="1"/>
    <xf numFmtId="43" fontId="0" fillId="0" borderId="0" xfId="1" applyFont="1"/>
    <xf numFmtId="0" fontId="7" fillId="3" borderId="0" xfId="0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 applyProtection="1">
      <alignment horizontal="center" vertical="center" wrapText="1"/>
      <protection hidden="1"/>
    </xf>
    <xf numFmtId="166" fontId="11" fillId="2" borderId="0" xfId="0" applyNumberFormat="1" applyFont="1" applyFill="1" applyBorder="1" applyAlignment="1" applyProtection="1">
      <alignment horizontal="center" vertical="center" wrapText="1"/>
      <protection hidden="1"/>
    </xf>
    <xf numFmtId="166" fontId="12" fillId="2" borderId="5" xfId="0" applyNumberFormat="1" applyFont="1" applyFill="1" applyBorder="1" applyAlignment="1" applyProtection="1">
      <alignment horizontal="center" vertical="center" wrapText="1"/>
      <protection hidden="1"/>
    </xf>
    <xf numFmtId="166" fontId="12" fillId="2" borderId="6" xfId="0" applyNumberFormat="1" applyFont="1" applyFill="1" applyBorder="1" applyAlignment="1" applyProtection="1">
      <alignment horizontal="center" vertical="center" wrapText="1"/>
      <protection hidden="1"/>
    </xf>
    <xf numFmtId="166" fontId="12" fillId="2" borderId="7" xfId="0" applyNumberFormat="1" applyFont="1" applyFill="1" applyBorder="1" applyAlignment="1" applyProtection="1">
      <alignment horizontal="center" vertical="center" wrapText="1"/>
      <protection hidden="1"/>
    </xf>
    <xf numFmtId="166" fontId="12" fillId="5" borderId="5" xfId="0" applyNumberFormat="1" applyFont="1" applyFill="1" applyBorder="1" applyAlignment="1" applyProtection="1">
      <alignment horizontal="center" vertical="center" wrapText="1"/>
      <protection hidden="1"/>
    </xf>
    <xf numFmtId="166" fontId="12" fillId="5" borderId="6" xfId="0" applyNumberFormat="1" applyFont="1" applyFill="1" applyBorder="1" applyAlignment="1" applyProtection="1">
      <alignment horizontal="center" vertical="center" wrapText="1"/>
      <protection hidden="1"/>
    </xf>
    <xf numFmtId="166" fontId="12" fillId="5" borderId="7" xfId="0" applyNumberFormat="1" applyFont="1" applyFill="1" applyBorder="1" applyAlignment="1" applyProtection="1">
      <alignment horizontal="center" vertical="center" wrapText="1"/>
      <protection hidden="1"/>
    </xf>
    <xf numFmtId="164" fontId="12" fillId="5" borderId="6" xfId="0" applyNumberFormat="1" applyFont="1" applyFill="1" applyBorder="1" applyAlignment="1" applyProtection="1">
      <alignment horizontal="center" vertical="center" wrapText="1"/>
      <protection hidden="1"/>
    </xf>
    <xf numFmtId="166" fontId="15" fillId="2" borderId="4" xfId="0" applyNumberFormat="1" applyFont="1" applyFill="1" applyBorder="1" applyAlignment="1" applyProtection="1">
      <alignment horizontal="center" vertical="center" wrapText="1"/>
      <protection hidden="1"/>
    </xf>
    <xf numFmtId="166" fontId="15" fillId="2" borderId="0" xfId="0" applyNumberFormat="1" applyFont="1" applyFill="1" applyBorder="1" applyAlignment="1" applyProtection="1">
      <alignment horizontal="center" vertical="center" wrapText="1"/>
      <protection hidden="1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166687</xdr:rowOff>
    </xdr:from>
    <xdr:to>
      <xdr:col>4</xdr:col>
      <xdr:colOff>2702719</xdr:colOff>
      <xdr:row>6</xdr:row>
      <xdr:rowOff>202407</xdr:rowOff>
    </xdr:to>
    <xdr:sp macro="" textlink="">
      <xdr:nvSpPr>
        <xdr:cNvPr id="2" name="Retângulo com Único Canto Aparado 2">
          <a:extLst>
            <a:ext uri="{FF2B5EF4-FFF2-40B4-BE49-F238E27FC236}">
              <a16:creationId xmlns:a16="http://schemas.microsoft.com/office/drawing/2014/main" id="{0586BEC1-EAF6-4C23-BE32-974C5F47622C}"/>
            </a:ext>
          </a:extLst>
        </xdr:cNvPr>
        <xdr:cNvSpPr/>
      </xdr:nvSpPr>
      <xdr:spPr>
        <a:xfrm>
          <a:off x="1" y="166687"/>
          <a:ext cx="5769768" cy="854870"/>
        </a:xfrm>
        <a:prstGeom prst="snip1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>
              <a:solidFill>
                <a:srgbClr val="002060"/>
              </a:solidFill>
            </a:rPr>
            <a:t>Tabela de Preços</a:t>
          </a:r>
          <a:r>
            <a:rPr lang="pt-BR" sz="2400" b="1" baseline="0">
              <a:solidFill>
                <a:srgbClr val="002060"/>
              </a:solidFill>
            </a:rPr>
            <a:t>  2019</a:t>
          </a:r>
        </a:p>
      </xdr:txBody>
    </xdr:sp>
    <xdr:clientData/>
  </xdr:twoCellAnchor>
  <xdr:twoCellAnchor editAs="oneCell">
    <xdr:from>
      <xdr:col>0</xdr:col>
      <xdr:colOff>250031</xdr:colOff>
      <xdr:row>1</xdr:row>
      <xdr:rowOff>40398</xdr:rowOff>
    </xdr:from>
    <xdr:to>
      <xdr:col>0</xdr:col>
      <xdr:colOff>988219</xdr:colOff>
      <xdr:row>6</xdr:row>
      <xdr:rowOff>152939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FCDEF55-2B6A-4170-A9FE-1764B0A0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0898"/>
          <a:ext cx="738188" cy="741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95250</xdr:colOff>
      <xdr:row>1</xdr:row>
      <xdr:rowOff>140496</xdr:rowOff>
    </xdr:from>
    <xdr:to>
      <xdr:col>10</xdr:col>
      <xdr:colOff>678657</xdr:colOff>
      <xdr:row>3</xdr:row>
      <xdr:rowOff>148239</xdr:rowOff>
    </xdr:to>
    <xdr:sp macro="" textlink="">
      <xdr:nvSpPr>
        <xdr:cNvPr id="4" name="Retângulo com Único Canto Aparado 2">
          <a:extLst>
            <a:ext uri="{FF2B5EF4-FFF2-40B4-BE49-F238E27FC236}">
              <a16:creationId xmlns:a16="http://schemas.microsoft.com/office/drawing/2014/main" id="{8FF5D8AE-D170-47AD-BB43-4D39FAC4A42A}"/>
            </a:ext>
          </a:extLst>
        </xdr:cNvPr>
        <xdr:cNvSpPr/>
      </xdr:nvSpPr>
      <xdr:spPr>
        <a:xfrm>
          <a:off x="6429375" y="330996"/>
          <a:ext cx="2583657" cy="379218"/>
        </a:xfrm>
        <a:prstGeom prst="snip1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solidFill>
                <a:srgbClr val="002060"/>
              </a:solidFill>
            </a:rPr>
            <a:t>Reajuste</a:t>
          </a:r>
          <a:r>
            <a:rPr lang="pt-BR" sz="1600" b="1" baseline="0">
              <a:solidFill>
                <a:srgbClr val="002060"/>
              </a:solidFill>
            </a:rPr>
            <a:t> 2019: 4.33%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cb-my.sharepoint.com/personal/michael_santos_ucb_com/Documents/Desktop/Price%20MD%20-%202019_v6%20(sharing%20versiong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Brazil/1.Folder%20Migration%20Project/Finance%20Planning/Financeiro/REPORTING/2019/01.%20FP&amp;A/10.Pricing/Fechamento%20-%20Validaca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2019"/>
      <sheetName val="Sheet3"/>
      <sheetName val="Paste Value"/>
      <sheetName val="Venda_Publico"/>
      <sheetName val="Tabelas Master data"/>
      <sheetName val="Tabela CMED 2018"/>
      <sheetName val="Layout Input"/>
      <sheetName val="Layout SAP PF"/>
      <sheetName val="Cognos_Office_Connection_Cache"/>
      <sheetName val="Layout SAP PMC"/>
      <sheetName val="Sheet1"/>
      <sheetName val="Tutorial"/>
    </sheetNames>
    <sheetDataSet>
      <sheetData sheetId="0"/>
      <sheetData sheetId="1"/>
      <sheetData sheetId="2"/>
      <sheetData sheetId="3"/>
      <sheetData sheetId="4">
        <row r="1">
          <cell r="V1" t="str">
            <v>Base de alíquota de destino</v>
          </cell>
        </row>
        <row r="2">
          <cell r="V2" t="str">
            <v>conferido 26/03/2018</v>
          </cell>
        </row>
        <row r="3">
          <cell r="V3" t="str">
            <v>UF</v>
          </cell>
          <cell r="W3" t="str">
            <v>Al. Dest.</v>
          </cell>
        </row>
        <row r="4">
          <cell r="A4" t="str">
            <v xml:space="preserve">Aliquota </v>
          </cell>
          <cell r="B4" t="str">
            <v>List positiva</v>
          </cell>
          <cell r="C4" t="str">
            <v>Lista negativa</v>
          </cell>
          <cell r="V4" t="str">
            <v>AC</v>
          </cell>
          <cell r="W4">
            <v>0.17</v>
          </cell>
        </row>
        <row r="5">
          <cell r="A5">
            <v>0</v>
          </cell>
          <cell r="B5">
            <v>0.72335799999999995</v>
          </cell>
          <cell r="C5">
            <v>0.74545399999999995</v>
          </cell>
          <cell r="V5" t="str">
            <v>AL</v>
          </cell>
          <cell r="W5">
            <v>0.17</v>
          </cell>
        </row>
        <row r="6">
          <cell r="A6">
            <v>12</v>
          </cell>
          <cell r="B6">
            <v>0.72335799999999995</v>
          </cell>
          <cell r="C6">
            <v>0.74862399999999996</v>
          </cell>
          <cell r="V6" t="str">
            <v>AM</v>
          </cell>
          <cell r="W6">
            <v>0.18</v>
          </cell>
        </row>
        <row r="7">
          <cell r="A7">
            <v>17</v>
          </cell>
          <cell r="B7">
            <v>0.72335799999999995</v>
          </cell>
          <cell r="C7">
            <v>0.75022999999999995</v>
          </cell>
          <cell r="V7" t="str">
            <v>AP</v>
          </cell>
          <cell r="W7">
            <v>0.18</v>
          </cell>
        </row>
        <row r="8">
          <cell r="A8">
            <v>17.5</v>
          </cell>
          <cell r="B8">
            <v>0.72335799999999995</v>
          </cell>
          <cell r="C8">
            <v>0.75040200000000001</v>
          </cell>
          <cell r="V8" t="str">
            <v>BA</v>
          </cell>
          <cell r="W8">
            <v>0.18</v>
          </cell>
        </row>
        <row r="9">
          <cell r="A9">
            <v>18</v>
          </cell>
          <cell r="B9">
            <v>0.72335799999999995</v>
          </cell>
          <cell r="C9">
            <v>0.75057700000000005</v>
          </cell>
          <cell r="V9" t="str">
            <v>CE</v>
          </cell>
          <cell r="W9">
            <v>0.18</v>
          </cell>
        </row>
        <row r="10">
          <cell r="A10">
            <v>19</v>
          </cell>
          <cell r="B10">
            <v>0.72335799999999995</v>
          </cell>
          <cell r="C10">
            <v>0.75093200000000004</v>
          </cell>
          <cell r="V10" t="str">
            <v>DF</v>
          </cell>
          <cell r="W10">
            <v>0.17</v>
          </cell>
        </row>
        <row r="11">
          <cell r="A11">
            <v>20</v>
          </cell>
          <cell r="B11">
            <v>0.72335799999999995</v>
          </cell>
          <cell r="C11">
            <v>0.75129599999999996</v>
          </cell>
          <cell r="V11" t="str">
            <v>ES</v>
          </cell>
          <cell r="W11">
            <v>0.17</v>
          </cell>
        </row>
        <row r="12">
          <cell r="V12" t="str">
            <v>GO</v>
          </cell>
          <cell r="W12">
            <v>0.17</v>
          </cell>
        </row>
        <row r="13">
          <cell r="A13" t="str">
            <v>Lista Positiva: Isento de PIS/COFINS</v>
          </cell>
          <cell r="V13" t="str">
            <v>MA</v>
          </cell>
          <cell r="W13">
            <v>0.18</v>
          </cell>
        </row>
        <row r="14">
          <cell r="A14" t="str">
            <v>Lista Negativa:</v>
          </cell>
          <cell r="V14" t="str">
            <v>MT</v>
          </cell>
          <cell r="W14">
            <v>0.17</v>
          </cell>
        </row>
        <row r="15">
          <cell r="A15" t="str">
            <v>Lista Neutra:</v>
          </cell>
          <cell r="V15" t="str">
            <v>MS</v>
          </cell>
          <cell r="W15">
            <v>0.17</v>
          </cell>
        </row>
        <row r="16">
          <cell r="V16" t="str">
            <v>MG</v>
          </cell>
          <cell r="W16">
            <v>0.18</v>
          </cell>
        </row>
        <row r="17">
          <cell r="V17" t="str">
            <v>PA</v>
          </cell>
          <cell r="W17">
            <v>0.17</v>
          </cell>
        </row>
        <row r="18">
          <cell r="V18" t="str">
            <v>PB</v>
          </cell>
          <cell r="W18">
            <v>0.18</v>
          </cell>
        </row>
        <row r="19">
          <cell r="V19" t="str">
            <v>PR</v>
          </cell>
          <cell r="W19">
            <v>0.18</v>
          </cell>
        </row>
        <row r="20">
          <cell r="V20" t="str">
            <v>PE</v>
          </cell>
          <cell r="W20">
            <v>0.18</v>
          </cell>
        </row>
        <row r="21">
          <cell r="V21" t="str">
            <v>PI</v>
          </cell>
          <cell r="W21">
            <v>0.18</v>
          </cell>
        </row>
        <row r="22">
          <cell r="V22" t="str">
            <v>RN</v>
          </cell>
          <cell r="W22">
            <v>0.18</v>
          </cell>
        </row>
        <row r="23">
          <cell r="V23" t="str">
            <v>RS</v>
          </cell>
          <cell r="W23">
            <v>0.18</v>
          </cell>
        </row>
        <row r="24">
          <cell r="V24" t="str">
            <v>RJ</v>
          </cell>
          <cell r="W24">
            <v>0.2</v>
          </cell>
        </row>
        <row r="25">
          <cell r="V25" t="str">
            <v>RO</v>
          </cell>
          <cell r="W25">
            <v>0.17499999999999999</v>
          </cell>
        </row>
        <row r="26">
          <cell r="V26" t="str">
            <v>RR</v>
          </cell>
          <cell r="W26">
            <v>0.17</v>
          </cell>
        </row>
        <row r="27">
          <cell r="V27" t="str">
            <v>SC</v>
          </cell>
          <cell r="W27">
            <v>0.17</v>
          </cell>
        </row>
        <row r="28">
          <cell r="V28" t="str">
            <v>SP</v>
          </cell>
          <cell r="W28">
            <v>0.18</v>
          </cell>
        </row>
        <row r="29">
          <cell r="V29" t="str">
            <v>SE</v>
          </cell>
          <cell r="W29">
            <v>0.18</v>
          </cell>
        </row>
        <row r="30">
          <cell r="V30" t="str">
            <v>TO</v>
          </cell>
          <cell r="W30">
            <v>0.18</v>
          </cell>
        </row>
        <row r="31">
          <cell r="V31" t="str">
            <v>ZF</v>
          </cell>
          <cell r="W31">
            <v>0</v>
          </cell>
        </row>
      </sheetData>
      <sheetData sheetId="5">
        <row r="4">
          <cell r="F4" t="str">
            <v>EAN</v>
          </cell>
          <cell r="G4" t="str">
            <v>PRODUTO</v>
          </cell>
          <cell r="H4" t="str">
            <v>APRESENTAÇÃO</v>
          </cell>
          <cell r="I4" t="str">
            <v>CLASSE TERAPÊUTICA</v>
          </cell>
          <cell r="J4" t="str">
            <v>TIPO DE PRODUTO</v>
          </cell>
          <cell r="K4" t="str">
            <v>PF 0%</v>
          </cell>
          <cell r="L4" t="str">
            <v>PF 12%</v>
          </cell>
          <cell r="M4" t="str">
            <v>PF 17%</v>
          </cell>
          <cell r="N4" t="str">
            <v>PF 17% ALC</v>
          </cell>
          <cell r="O4" t="str">
            <v>PF 17,5%</v>
          </cell>
          <cell r="P4" t="str">
            <v>PF 17,5% ALC</v>
          </cell>
          <cell r="Q4" t="str">
            <v>PF 18%</v>
          </cell>
          <cell r="R4" t="str">
            <v>PF 18% ALC</v>
          </cell>
          <cell r="S4" t="str">
            <v>PF 20%</v>
          </cell>
          <cell r="T4" t="str">
            <v>PMC 0%</v>
          </cell>
          <cell r="U4" t="str">
            <v>PMC 12%</v>
          </cell>
          <cell r="V4" t="str">
            <v>PMC 17%</v>
          </cell>
          <cell r="W4" t="str">
            <v>PMC 17% ALC</v>
          </cell>
          <cell r="X4" t="str">
            <v>PMC 17,5%</v>
          </cell>
          <cell r="Y4" t="str">
            <v>PMC 17,5% ALC</v>
          </cell>
          <cell r="Z4" t="str">
            <v>PMC 18%</v>
          </cell>
          <cell r="AA4" t="str">
            <v>PMC 18% ALC</v>
          </cell>
          <cell r="AB4" t="str">
            <v>PMC 20%</v>
          </cell>
          <cell r="AC4" t="str">
            <v>RESTRIÇÃO HOSPITALAR</v>
          </cell>
          <cell r="AD4" t="str">
            <v>CAP</v>
          </cell>
          <cell r="AE4" t="str">
            <v>CONFAZ 87</v>
          </cell>
          <cell r="AF4" t="str">
            <v>ANÁLISE RECURSAL</v>
          </cell>
          <cell r="AG4" t="str">
            <v>LISTA DE CONCESSÃO DE CRÉDITO TRIBUTÁRIO (PIS/COFINS)</v>
          </cell>
        </row>
        <row r="5">
          <cell r="F5">
            <v>7895197130318</v>
          </cell>
          <cell r="G5" t="str">
            <v>D.T.I. / DACARBACINA</v>
          </cell>
          <cell r="H5" t="str">
            <v>100 MG PO LIOF INJ CX CT 1 FA VD AMB (REST HOSP)</v>
          </cell>
          <cell r="I5" t="str">
            <v>L01A0 - AGENTES ANTINEOPLÁSICOS ALQUILANTES</v>
          </cell>
          <cell r="J5" t="str">
            <v>Similar</v>
          </cell>
          <cell r="K5">
            <v>54.1</v>
          </cell>
          <cell r="L5">
            <v>61.47</v>
          </cell>
          <cell r="M5">
            <v>65.180000000000007</v>
          </cell>
          <cell r="N5">
            <v>65.180000000000007</v>
          </cell>
          <cell r="O5">
            <v>65.569999999999993</v>
          </cell>
          <cell r="P5">
            <v>65.569999999999993</v>
          </cell>
          <cell r="Q5">
            <v>65.97</v>
          </cell>
          <cell r="R5">
            <v>65.97</v>
          </cell>
          <cell r="S5">
            <v>67.62</v>
          </cell>
          <cell r="AC5" t="str">
            <v>Sim</v>
          </cell>
          <cell r="AD5" t="str">
            <v>Não</v>
          </cell>
          <cell r="AE5" t="str">
            <v>Não</v>
          </cell>
          <cell r="AG5" t="str">
            <v>POSITIVA</v>
          </cell>
        </row>
        <row r="6">
          <cell r="F6">
            <v>7895197130325</v>
          </cell>
          <cell r="G6" t="str">
            <v>D.T.I. / DACARBACINA</v>
          </cell>
          <cell r="H6" t="str">
            <v>200 MG PO LIOF INJ CX CT FA VD AMB (REST HOSP)</v>
          </cell>
          <cell r="I6" t="str">
            <v>L01A0 - AGENTES ANTINEOPLÁSICOS ALQUILANTES</v>
          </cell>
          <cell r="J6" t="str">
            <v>Similar</v>
          </cell>
          <cell r="K6">
            <v>100.55</v>
          </cell>
          <cell r="L6">
            <v>114.26</v>
          </cell>
          <cell r="M6">
            <v>121.14</v>
          </cell>
          <cell r="N6">
            <v>121.14</v>
          </cell>
          <cell r="O6">
            <v>121.88</v>
          </cell>
          <cell r="P6">
            <v>121.88</v>
          </cell>
          <cell r="Q6">
            <v>122.62</v>
          </cell>
          <cell r="R6">
            <v>122.62</v>
          </cell>
          <cell r="S6">
            <v>125.69</v>
          </cell>
          <cell r="AC6" t="str">
            <v>Sim</v>
          </cell>
          <cell r="AD6" t="str">
            <v>Não</v>
          </cell>
          <cell r="AE6" t="str">
            <v>Não</v>
          </cell>
          <cell r="AG6" t="str">
            <v>POSITIVA</v>
          </cell>
        </row>
        <row r="7">
          <cell r="F7">
            <v>7895197130080</v>
          </cell>
          <cell r="G7" t="str">
            <v>DAUNOCIN</v>
          </cell>
          <cell r="H7" t="str">
            <v>20 MG PÓ LIÓF INJ CX FA VD INC</v>
          </cell>
          <cell r="I7" t="str">
            <v>L01D0 - AGENTES ANTINEOPLÁSICOS ANTIBIÓTICOS</v>
          </cell>
          <cell r="J7" t="str">
            <v>Similar</v>
          </cell>
          <cell r="K7">
            <v>77.83</v>
          </cell>
          <cell r="L7">
            <v>88.44</v>
          </cell>
          <cell r="M7">
            <v>93.77</v>
          </cell>
          <cell r="N7">
            <v>93.77</v>
          </cell>
          <cell r="O7">
            <v>94.33</v>
          </cell>
          <cell r="P7">
            <v>94.33</v>
          </cell>
          <cell r="Q7">
            <v>94.91</v>
          </cell>
          <cell r="R7">
            <v>94.91</v>
          </cell>
          <cell r="S7">
            <v>97.28</v>
          </cell>
          <cell r="AC7" t="str">
            <v>Sim</v>
          </cell>
          <cell r="AD7" t="str">
            <v>Não</v>
          </cell>
          <cell r="AE7" t="str">
            <v>Não</v>
          </cell>
          <cell r="AG7" t="str">
            <v>POSITIVA</v>
          </cell>
        </row>
        <row r="8">
          <cell r="F8">
            <v>7895197130196</v>
          </cell>
          <cell r="G8" t="str">
            <v>TABINE</v>
          </cell>
          <cell r="H8" t="str">
            <v>100 MG/ML SOL INJ CT FA VD INC X 1 ML (REST HOSP)</v>
          </cell>
          <cell r="I8" t="str">
            <v>L01B0 - AGENTES ANTINEOPLÁSICOS ANTIMETABÓLITOS</v>
          </cell>
          <cell r="J8" t="str">
            <v>Similar</v>
          </cell>
          <cell r="K8">
            <v>11.33</v>
          </cell>
          <cell r="L8">
            <v>12.88</v>
          </cell>
          <cell r="M8">
            <v>13.65</v>
          </cell>
          <cell r="N8">
            <v>13.65</v>
          </cell>
          <cell r="O8">
            <v>13.74</v>
          </cell>
          <cell r="P8">
            <v>13.74</v>
          </cell>
          <cell r="Q8">
            <v>13.82</v>
          </cell>
          <cell r="R8">
            <v>13.82</v>
          </cell>
          <cell r="S8">
            <v>14.17</v>
          </cell>
          <cell r="AC8" t="str">
            <v>Sim</v>
          </cell>
          <cell r="AD8" t="str">
            <v>Não</v>
          </cell>
          <cell r="AE8" t="str">
            <v>Não</v>
          </cell>
          <cell r="AG8" t="str">
            <v>POSITIVA</v>
          </cell>
        </row>
        <row r="9">
          <cell r="F9">
            <v>7895197130219</v>
          </cell>
          <cell r="G9" t="str">
            <v>TABINE</v>
          </cell>
          <cell r="H9" t="str">
            <v>100 MG/ML SOL INJ CT FA VD INC X 10 ML (REST HOSP)</v>
          </cell>
          <cell r="I9" t="str">
            <v>L01B0 - AGENTES ANTINEOPLÁSICOS ANTIMETABÓLITOS</v>
          </cell>
          <cell r="J9" t="str">
            <v>Similar</v>
          </cell>
          <cell r="K9">
            <v>113.38</v>
          </cell>
          <cell r="L9">
            <v>128.84</v>
          </cell>
          <cell r="M9">
            <v>136.6</v>
          </cell>
          <cell r="N9">
            <v>136.6</v>
          </cell>
          <cell r="O9">
            <v>137.43</v>
          </cell>
          <cell r="P9">
            <v>137.43</v>
          </cell>
          <cell r="Q9">
            <v>138.27000000000001</v>
          </cell>
          <cell r="R9">
            <v>138.27000000000001</v>
          </cell>
          <cell r="S9">
            <v>141.72999999999999</v>
          </cell>
          <cell r="AC9" t="str">
            <v>Sim</v>
          </cell>
          <cell r="AD9" t="str">
            <v>Não</v>
          </cell>
          <cell r="AE9" t="str">
            <v>Não</v>
          </cell>
          <cell r="AG9" t="str">
            <v>POSITIVA</v>
          </cell>
        </row>
        <row r="10">
          <cell r="F10">
            <v>7895197130202</v>
          </cell>
          <cell r="G10" t="str">
            <v>TABINE</v>
          </cell>
          <cell r="H10" t="str">
            <v>100 MG/ML SOL INJ CT FA VD INC X 5 ML (REST HOSP)</v>
          </cell>
          <cell r="I10" t="str">
            <v>L01B0 - AGENTES ANTINEOPLÁSICOS ANTIMETABÓLITOS</v>
          </cell>
          <cell r="J10" t="str">
            <v>Similar</v>
          </cell>
          <cell r="K10">
            <v>53.44</v>
          </cell>
          <cell r="L10">
            <v>60.73</v>
          </cell>
          <cell r="M10">
            <v>64.38</v>
          </cell>
          <cell r="N10">
            <v>64.38</v>
          </cell>
          <cell r="O10">
            <v>64.78</v>
          </cell>
          <cell r="P10">
            <v>64.78</v>
          </cell>
          <cell r="Q10">
            <v>65.17</v>
          </cell>
          <cell r="R10">
            <v>65.17</v>
          </cell>
          <cell r="S10">
            <v>66.8</v>
          </cell>
          <cell r="AC10" t="str">
            <v>Sim</v>
          </cell>
          <cell r="AD10" t="str">
            <v>Não</v>
          </cell>
          <cell r="AE10" t="str">
            <v>Não</v>
          </cell>
          <cell r="AG10" t="str">
            <v>POSITIVA</v>
          </cell>
        </row>
        <row r="11">
          <cell r="F11">
            <v>7895197100052</v>
          </cell>
          <cell r="G11" t="str">
            <v>VACINA INFLUENZA (FRAGMENTADA, INATIVADA)</v>
          </cell>
          <cell r="H11" t="str">
            <v>SUS INJ CT 10 SER VD INC PRE-ENCH X 0,5ML</v>
          </cell>
          <cell r="I11" t="str">
            <v>J07E1 - VACINA PARA GRIPE (INFLUENZA)</v>
          </cell>
          <cell r="J11" t="str">
            <v>Biológicos</v>
          </cell>
          <cell r="K11">
            <v>402.13</v>
          </cell>
          <cell r="L11">
            <v>456.96</v>
          </cell>
          <cell r="M11">
            <v>484.49</v>
          </cell>
          <cell r="N11">
            <v>484.49</v>
          </cell>
          <cell r="O11">
            <v>487.43</v>
          </cell>
          <cell r="P11">
            <v>487.43</v>
          </cell>
          <cell r="Q11">
            <v>490.4</v>
          </cell>
          <cell r="R11">
            <v>490.4</v>
          </cell>
          <cell r="S11">
            <v>502.66</v>
          </cell>
          <cell r="T11">
            <v>555.91999999999996</v>
          </cell>
          <cell r="U11">
            <v>631.72</v>
          </cell>
          <cell r="V11">
            <v>669.78</v>
          </cell>
          <cell r="W11">
            <v>669.78</v>
          </cell>
          <cell r="X11">
            <v>673.84</v>
          </cell>
          <cell r="Y11">
            <v>673.84</v>
          </cell>
          <cell r="Z11">
            <v>677.95</v>
          </cell>
          <cell r="AA11">
            <v>677.95</v>
          </cell>
          <cell r="AB11">
            <v>694.9</v>
          </cell>
          <cell r="AC11" t="str">
            <v>Não</v>
          </cell>
          <cell r="AD11" t="str">
            <v>Não</v>
          </cell>
          <cell r="AE11" t="str">
            <v>Sim</v>
          </cell>
          <cell r="AG11" t="str">
            <v>POSITIVA</v>
          </cell>
        </row>
        <row r="12">
          <cell r="F12">
            <v>7895197130073</v>
          </cell>
          <cell r="G12" t="str">
            <v>ONCODOX</v>
          </cell>
          <cell r="H12" t="str">
            <v>10 MG PO LIOF INJ CX FA VD INC</v>
          </cell>
          <cell r="I12" t="str">
            <v>L01D0 - AGENTES ANTINEOPLÁSICOS ANTIBIÓTICOS</v>
          </cell>
          <cell r="J12" t="str">
            <v>Similar</v>
          </cell>
          <cell r="K12">
            <v>65.650000000000006</v>
          </cell>
          <cell r="L12">
            <v>74.599999999999994</v>
          </cell>
          <cell r="M12">
            <v>79.099999999999994</v>
          </cell>
          <cell r="N12">
            <v>79.099999999999994</v>
          </cell>
          <cell r="O12">
            <v>79.569999999999993</v>
          </cell>
          <cell r="P12">
            <v>79.569999999999993</v>
          </cell>
          <cell r="Q12">
            <v>80.06</v>
          </cell>
          <cell r="R12">
            <v>80.06</v>
          </cell>
          <cell r="S12">
            <v>82.06</v>
          </cell>
          <cell r="AC12" t="str">
            <v>Sim</v>
          </cell>
          <cell r="AD12" t="str">
            <v>Não</v>
          </cell>
          <cell r="AE12" t="str">
            <v>Não</v>
          </cell>
          <cell r="AG12" t="str">
            <v>POSITIVA</v>
          </cell>
        </row>
        <row r="13">
          <cell r="F13">
            <v>7895197130165</v>
          </cell>
          <cell r="G13" t="str">
            <v>CINALEO</v>
          </cell>
          <cell r="H13" t="str">
            <v>15 UI PÓ LIOF INJ CX FA VD INC</v>
          </cell>
          <cell r="I13" t="str">
            <v>L01D0 - AGENTES ANTINEOPLÁSICOS ANTIBIÓTICOS</v>
          </cell>
          <cell r="J13" t="str">
            <v>Similar</v>
          </cell>
          <cell r="K13">
            <v>198.46</v>
          </cell>
          <cell r="L13">
            <v>225.52</v>
          </cell>
          <cell r="M13">
            <v>239.1</v>
          </cell>
          <cell r="N13">
            <v>239.1</v>
          </cell>
          <cell r="O13">
            <v>240.55</v>
          </cell>
          <cell r="P13">
            <v>240.55</v>
          </cell>
          <cell r="Q13">
            <v>242.02</v>
          </cell>
          <cell r="R13">
            <v>242.02</v>
          </cell>
          <cell r="S13">
            <v>248.07</v>
          </cell>
          <cell r="AC13" t="str">
            <v>Sim</v>
          </cell>
          <cell r="AD13" t="str">
            <v>Não</v>
          </cell>
          <cell r="AE13" t="str">
            <v>Não</v>
          </cell>
          <cell r="AG13" t="str">
            <v>POSITIVA</v>
          </cell>
        </row>
        <row r="14">
          <cell r="F14">
            <v>7895197130035</v>
          </cell>
          <cell r="G14" t="str">
            <v>VINATIN</v>
          </cell>
          <cell r="H14" t="str">
            <v>1MG/ ML SOL INJ IV CT FA VD INC X 10 ML</v>
          </cell>
          <cell r="I14" t="str">
            <v>L01C1 - AGENTES ANTINEOPLÁSICOS ALCALÓIDES DA VINCA</v>
          </cell>
          <cell r="J14" t="str">
            <v>Similar</v>
          </cell>
          <cell r="K14">
            <v>60.53</v>
          </cell>
          <cell r="L14">
            <v>68.790000000000006</v>
          </cell>
          <cell r="M14">
            <v>72.930000000000007</v>
          </cell>
          <cell r="N14">
            <v>72.930000000000007</v>
          </cell>
          <cell r="O14">
            <v>73.37</v>
          </cell>
          <cell r="P14">
            <v>73.37</v>
          </cell>
          <cell r="Q14">
            <v>73.819999999999993</v>
          </cell>
          <cell r="R14">
            <v>73.819999999999993</v>
          </cell>
          <cell r="S14">
            <v>75.67</v>
          </cell>
          <cell r="AC14" t="str">
            <v>Sim</v>
          </cell>
          <cell r="AD14" t="str">
            <v>Não</v>
          </cell>
          <cell r="AE14" t="str">
            <v>Não</v>
          </cell>
          <cell r="AG14" t="str">
            <v>POSITIVA</v>
          </cell>
        </row>
        <row r="15">
          <cell r="F15">
            <v>7895197130189</v>
          </cell>
          <cell r="G15" t="str">
            <v>ONCOBINE</v>
          </cell>
          <cell r="H15" t="str">
            <v>10 MG/ML SOL INJ IV CT FA VD INC X 5ML </v>
          </cell>
          <cell r="I15" t="str">
            <v>L01C1 - AGENTES ANTINEOPLÁSICOS ALCALÓIDES DA VINCA</v>
          </cell>
          <cell r="J15" t="str">
            <v>Similar</v>
          </cell>
          <cell r="K15">
            <v>897.43</v>
          </cell>
          <cell r="L15">
            <v>1019.81</v>
          </cell>
          <cell r="M15">
            <v>1081.24</v>
          </cell>
          <cell r="N15">
            <v>1081.24</v>
          </cell>
          <cell r="O15">
            <v>1087.8</v>
          </cell>
          <cell r="P15">
            <v>1087.8</v>
          </cell>
          <cell r="Q15">
            <v>1094.43</v>
          </cell>
          <cell r="R15">
            <v>1094.43</v>
          </cell>
          <cell r="S15">
            <v>1121.79</v>
          </cell>
          <cell r="AC15" t="str">
            <v>Sim</v>
          </cell>
          <cell r="AD15" t="str">
            <v>Não</v>
          </cell>
          <cell r="AE15" t="str">
            <v>Não</v>
          </cell>
          <cell r="AG15" t="str">
            <v>POSITIVA</v>
          </cell>
        </row>
        <row r="16">
          <cell r="F16">
            <v>7895197130172</v>
          </cell>
          <cell r="G16" t="str">
            <v>ONCOBINE</v>
          </cell>
          <cell r="H16" t="str">
            <v>10 MG/ML SOL INJ IV CT FA VD INC X 1ML </v>
          </cell>
          <cell r="I16" t="str">
            <v>L01C1 - AGENTES ANTINEOPLÁSICOS ALCALÓIDES DA VINCA</v>
          </cell>
          <cell r="J16" t="str">
            <v>Similar</v>
          </cell>
          <cell r="K16">
            <v>184.72</v>
          </cell>
          <cell r="L16">
            <v>209.91</v>
          </cell>
          <cell r="M16">
            <v>222.56</v>
          </cell>
          <cell r="N16">
            <v>222.56</v>
          </cell>
          <cell r="O16">
            <v>223.9</v>
          </cell>
          <cell r="P16">
            <v>223.9</v>
          </cell>
          <cell r="Q16">
            <v>225.27</v>
          </cell>
          <cell r="R16">
            <v>225.27</v>
          </cell>
          <cell r="S16">
            <v>230.9</v>
          </cell>
          <cell r="AC16" t="str">
            <v>Sim</v>
          </cell>
          <cell r="AD16" t="str">
            <v>Não</v>
          </cell>
          <cell r="AE16" t="str">
            <v>Não</v>
          </cell>
          <cell r="AG16" t="str">
            <v>POSITIVA</v>
          </cell>
        </row>
        <row r="17">
          <cell r="F17">
            <v>7895197130257</v>
          </cell>
          <cell r="G17" t="str">
            <v>TOPORAN</v>
          </cell>
          <cell r="H17" t="str">
            <v>4 MG PÓ LIOF INJ IV CT FA VD INC</v>
          </cell>
          <cell r="I17" t="str">
            <v>L01C3 - AGENTES ANTINEOPLÁSICOS CAMPTOTECINAS</v>
          </cell>
          <cell r="J17" t="str">
            <v>Similar</v>
          </cell>
          <cell r="K17">
            <v>940.79</v>
          </cell>
          <cell r="L17">
            <v>1069.08</v>
          </cell>
          <cell r="M17">
            <v>1133.49</v>
          </cell>
          <cell r="N17">
            <v>1133.49</v>
          </cell>
          <cell r="O17">
            <v>1140.3599999999999</v>
          </cell>
          <cell r="P17">
            <v>1140.3599999999999</v>
          </cell>
          <cell r="Q17">
            <v>1147.31</v>
          </cell>
          <cell r="R17">
            <v>1147.31</v>
          </cell>
          <cell r="S17">
            <v>1175.99</v>
          </cell>
          <cell r="AC17" t="str">
            <v>Sim</v>
          </cell>
          <cell r="AD17" t="str">
            <v>Não</v>
          </cell>
          <cell r="AE17" t="str">
            <v>Não</v>
          </cell>
          <cell r="AG17" t="str">
            <v>POSITIVA</v>
          </cell>
        </row>
        <row r="18">
          <cell r="F18">
            <v>7895197010511</v>
          </cell>
          <cell r="G18" t="str">
            <v>REPLENINE-VF</v>
          </cell>
          <cell r="H18" t="str">
            <v>1000 UI PÓ LIOF INJ CX 1 FA VD INC + 1 FA VD INC DIL X 20,0 ML + CONJ REC</v>
          </cell>
          <cell r="I18" t="str">
            <v>B02D2 - FATORES II VII IX X</v>
          </cell>
          <cell r="J18" t="str">
            <v>Biológicos</v>
          </cell>
          <cell r="K18">
            <v>1659.79</v>
          </cell>
          <cell r="L18">
            <v>1886.13</v>
          </cell>
          <cell r="M18">
            <v>1999.75</v>
          </cell>
          <cell r="N18">
            <v>1999.75</v>
          </cell>
          <cell r="O18">
            <v>2011.87</v>
          </cell>
          <cell r="P18">
            <v>2011.87</v>
          </cell>
          <cell r="Q18">
            <v>2024.14</v>
          </cell>
          <cell r="R18">
            <v>2024.14</v>
          </cell>
          <cell r="S18">
            <v>2074.7399999999998</v>
          </cell>
          <cell r="AC18" t="str">
            <v>Sim</v>
          </cell>
          <cell r="AD18" t="str">
            <v>Não</v>
          </cell>
          <cell r="AE18" t="str">
            <v>Não</v>
          </cell>
          <cell r="AG18" t="str">
            <v>POSITIVA</v>
          </cell>
        </row>
        <row r="19">
          <cell r="F19">
            <v>7895197010498</v>
          </cell>
          <cell r="G19" t="str">
            <v>REPLENINE-VF</v>
          </cell>
          <cell r="H19" t="str">
            <v>250 UI PÓ LIOF INJ CX 1 FA VD INC + 1 FA VD INC DIL X 5,0 ML + CONJ REC</v>
          </cell>
          <cell r="I19" t="str">
            <v>B02D2 - FATORES II VII IX X</v>
          </cell>
          <cell r="J19" t="str">
            <v>Biológicos</v>
          </cell>
          <cell r="K19">
            <v>414.95</v>
          </cell>
          <cell r="L19">
            <v>471.54</v>
          </cell>
          <cell r="M19">
            <v>499.94</v>
          </cell>
          <cell r="N19">
            <v>499.94</v>
          </cell>
          <cell r="O19">
            <v>502.97</v>
          </cell>
          <cell r="P19">
            <v>502.97</v>
          </cell>
          <cell r="Q19">
            <v>506.04</v>
          </cell>
          <cell r="R19">
            <v>506.04</v>
          </cell>
          <cell r="S19">
            <v>518.69000000000005</v>
          </cell>
          <cell r="AC19" t="str">
            <v>Sim</v>
          </cell>
          <cell r="AD19" t="str">
            <v>Não</v>
          </cell>
          <cell r="AE19" t="str">
            <v>Não</v>
          </cell>
          <cell r="AG19" t="str">
            <v>POSITIVA</v>
          </cell>
        </row>
        <row r="20">
          <cell r="F20">
            <v>7895197010504</v>
          </cell>
          <cell r="G20" t="str">
            <v>REPLENINE-VF</v>
          </cell>
          <cell r="H20" t="str">
            <v>500 UI PÓ LIOF INJ CX 1 FA VD INC + 1 FA VD INC DIL X 10,0 ML + CONJ REC</v>
          </cell>
          <cell r="I20" t="str">
            <v>B02D2 - FATORES II VII IX X</v>
          </cell>
          <cell r="J20" t="str">
            <v>Biológicos</v>
          </cell>
          <cell r="K20">
            <v>829.9</v>
          </cell>
          <cell r="L20">
            <v>943.07</v>
          </cell>
          <cell r="M20">
            <v>999.88</v>
          </cell>
          <cell r="N20">
            <v>999.88</v>
          </cell>
          <cell r="O20">
            <v>1005.94</v>
          </cell>
          <cell r="P20">
            <v>1005.94</v>
          </cell>
          <cell r="Q20">
            <v>1012.07</v>
          </cell>
          <cell r="R20">
            <v>1012.07</v>
          </cell>
          <cell r="S20">
            <v>1037.3699999999999</v>
          </cell>
          <cell r="AC20" t="str">
            <v>Sim</v>
          </cell>
          <cell r="AD20" t="str">
            <v>Não</v>
          </cell>
          <cell r="AE20" t="str">
            <v>Não</v>
          </cell>
          <cell r="AG20" t="str">
            <v>POSITIVA</v>
          </cell>
        </row>
        <row r="21">
          <cell r="F21">
            <v>7895197220019</v>
          </cell>
          <cell r="G21" t="str">
            <v>CUPRIMINE</v>
          </cell>
          <cell r="H21" t="str">
            <v>250 MG CAP GEL DURA CT FR PLAS OPC X100</v>
          </cell>
          <cell r="I21" t="str">
            <v>M01C0 - AGENTES ANTI-REUMÁTICOS ESPECÍFICOS</v>
          </cell>
          <cell r="J21" t="str">
            <v>Novo</v>
          </cell>
          <cell r="K21">
            <v>246.53</v>
          </cell>
          <cell r="L21">
            <v>280.14999999999998</v>
          </cell>
          <cell r="M21">
            <v>297.02999999999997</v>
          </cell>
          <cell r="N21">
            <v>297.02999999999997</v>
          </cell>
          <cell r="O21">
            <v>298.83</v>
          </cell>
          <cell r="P21">
            <v>298.83</v>
          </cell>
          <cell r="Q21">
            <v>300.64999999999998</v>
          </cell>
          <cell r="R21">
            <v>300.64999999999998</v>
          </cell>
          <cell r="S21">
            <v>308.17</v>
          </cell>
          <cell r="T21">
            <v>340.81</v>
          </cell>
          <cell r="U21">
            <v>387.29</v>
          </cell>
          <cell r="V21">
            <v>410.63</v>
          </cell>
          <cell r="W21">
            <v>410.63</v>
          </cell>
          <cell r="X21">
            <v>413.11</v>
          </cell>
          <cell r="Y21">
            <v>413.11</v>
          </cell>
          <cell r="Z21">
            <v>415.63</v>
          </cell>
          <cell r="AA21">
            <v>415.63</v>
          </cell>
          <cell r="AB21">
            <v>426.03</v>
          </cell>
          <cell r="AC21" t="str">
            <v>Não</v>
          </cell>
          <cell r="AD21" t="str">
            <v>Sim</v>
          </cell>
          <cell r="AE21" t="str">
            <v>Sim</v>
          </cell>
          <cell r="AG21" t="str">
            <v>POSITIVA</v>
          </cell>
        </row>
        <row r="22">
          <cell r="F22">
            <v>7895197200028</v>
          </cell>
          <cell r="G22" t="str">
            <v>TACROFORT</v>
          </cell>
          <cell r="H22" t="str">
            <v>5 MG CAP GEL DURA CT BL AL X 50</v>
          </cell>
          <cell r="I22" t="str">
            <v>L04X0 - OUTROS IMUNOSSUPRESSORES</v>
          </cell>
          <cell r="J22" t="str">
            <v>Similar</v>
          </cell>
          <cell r="K22">
            <v>1781.01</v>
          </cell>
          <cell r="L22">
            <v>2023.87</v>
          </cell>
          <cell r="M22">
            <v>2145.79</v>
          </cell>
          <cell r="N22">
            <v>2145.79</v>
          </cell>
          <cell r="O22">
            <v>2158.8000000000002</v>
          </cell>
          <cell r="P22">
            <v>2158.8000000000002</v>
          </cell>
          <cell r="Q22">
            <v>2171.96</v>
          </cell>
          <cell r="R22">
            <v>2171.96</v>
          </cell>
          <cell r="S22">
            <v>2226.2600000000002</v>
          </cell>
          <cell r="T22">
            <v>2462.14</v>
          </cell>
          <cell r="U22">
            <v>2797.88</v>
          </cell>
          <cell r="V22">
            <v>2966.43</v>
          </cell>
          <cell r="W22">
            <v>2966.43</v>
          </cell>
          <cell r="X22">
            <v>2984.41</v>
          </cell>
          <cell r="Y22">
            <v>2984.41</v>
          </cell>
          <cell r="Z22">
            <v>3002.61</v>
          </cell>
          <cell r="AA22">
            <v>3002.61</v>
          </cell>
          <cell r="AB22">
            <v>3077.67</v>
          </cell>
          <cell r="AC22" t="str">
            <v>Não</v>
          </cell>
          <cell r="AD22" t="str">
            <v>Sim</v>
          </cell>
          <cell r="AE22" t="str">
            <v>Sim</v>
          </cell>
          <cell r="AG22" t="str">
            <v>POSITIVA</v>
          </cell>
        </row>
        <row r="23">
          <cell r="F23">
            <v>7895197130288</v>
          </cell>
          <cell r="G23" t="str">
            <v>MELIDRONATO</v>
          </cell>
          <cell r="H23" t="str">
            <v>60 MG PO LIOF INJ IV CT FA VD INC</v>
          </cell>
          <cell r="I23" t="str">
            <v>M05B4 - BISFOSFONATOS PARA ALTERAÇÕES DO CÁCIO RELACIONADAS A TUMORES</v>
          </cell>
          <cell r="J23" t="str">
            <v>Similar</v>
          </cell>
          <cell r="K23">
            <v>483.29</v>
          </cell>
          <cell r="L23">
            <v>549.19000000000005</v>
          </cell>
          <cell r="M23">
            <v>582.28</v>
          </cell>
          <cell r="N23">
            <v>582.28</v>
          </cell>
          <cell r="O23">
            <v>585.80999999999995</v>
          </cell>
          <cell r="P23">
            <v>585.80999999999995</v>
          </cell>
          <cell r="Q23">
            <v>589.38</v>
          </cell>
          <cell r="R23">
            <v>589.38</v>
          </cell>
          <cell r="S23">
            <v>604.11</v>
          </cell>
          <cell r="AC23" t="str">
            <v>Sim</v>
          </cell>
          <cell r="AD23" t="str">
            <v>Não</v>
          </cell>
          <cell r="AE23" t="str">
            <v>Sim</v>
          </cell>
          <cell r="AG23" t="str">
            <v>POSITIVA</v>
          </cell>
        </row>
        <row r="24">
          <cell r="F24">
            <v>7895197130295</v>
          </cell>
          <cell r="G24" t="str">
            <v>MELIDRONATO</v>
          </cell>
          <cell r="H24" t="str">
            <v>90 MG PO LIOF INJ IV CT FA VD INC</v>
          </cell>
          <cell r="I24" t="str">
            <v>M05B4 - BISFOSFONATOS PARA ALTERAÇÕES DO CÁCIO RELACIONADAS A TUMORES</v>
          </cell>
          <cell r="J24" t="str">
            <v>Similar</v>
          </cell>
          <cell r="K24">
            <v>701.34</v>
          </cell>
          <cell r="L24">
            <v>796.97</v>
          </cell>
          <cell r="M24">
            <v>844.99</v>
          </cell>
          <cell r="N24">
            <v>844.99</v>
          </cell>
          <cell r="O24">
            <v>850.11</v>
          </cell>
          <cell r="P24">
            <v>850.11</v>
          </cell>
          <cell r="Q24">
            <v>855.29</v>
          </cell>
          <cell r="R24">
            <v>855.29</v>
          </cell>
          <cell r="S24">
            <v>876.67</v>
          </cell>
          <cell r="AC24" t="str">
            <v>Sim</v>
          </cell>
          <cell r="AD24" t="str">
            <v>Não</v>
          </cell>
          <cell r="AE24" t="str">
            <v>Sim</v>
          </cell>
          <cell r="AG24" t="str">
            <v>POSITIVA</v>
          </cell>
        </row>
        <row r="25">
          <cell r="F25">
            <v>7895197210102</v>
          </cell>
          <cell r="G25" t="str">
            <v>PACLIMEIZ</v>
          </cell>
          <cell r="H25" t="str">
            <v>6 MG/ML SOL INJ CX FA VD INC X 16,67 ML</v>
          </cell>
          <cell r="I25" t="str">
            <v>L01C2 - AGENTES ANTINEOPLÁSICOS TAXANOS</v>
          </cell>
          <cell r="J25" t="str">
            <v>Similar</v>
          </cell>
          <cell r="K25">
            <v>2065.65</v>
          </cell>
          <cell r="L25">
            <v>2347.33</v>
          </cell>
          <cell r="M25">
            <v>2488.7399999999998</v>
          </cell>
          <cell r="N25">
            <v>2488.7399999999998</v>
          </cell>
          <cell r="O25">
            <v>2503.8200000000002</v>
          </cell>
          <cell r="P25">
            <v>2503.8200000000002</v>
          </cell>
          <cell r="Q25">
            <v>2519.09</v>
          </cell>
          <cell r="R25">
            <v>2519.09</v>
          </cell>
          <cell r="S25">
            <v>2582.0700000000002</v>
          </cell>
          <cell r="AC25" t="str">
            <v>Sim</v>
          </cell>
          <cell r="AD25" t="str">
            <v>Não</v>
          </cell>
          <cell r="AE25" t="str">
            <v>Não</v>
          </cell>
          <cell r="AG25" t="str">
            <v>POSITIVA</v>
          </cell>
        </row>
        <row r="26">
          <cell r="F26">
            <v>7895197210096</v>
          </cell>
          <cell r="G26" t="str">
            <v>PACLIMEIZ</v>
          </cell>
          <cell r="H26" t="str">
            <v>6 MG/ML SOL INJ CX FA VD INC X 5 ML</v>
          </cell>
          <cell r="I26" t="str">
            <v>L01C2 - AGENTES ANTINEOPLÁSICOS TAXANOS</v>
          </cell>
          <cell r="J26" t="str">
            <v>Similar</v>
          </cell>
          <cell r="K26">
            <v>587.23</v>
          </cell>
          <cell r="L26">
            <v>667.3</v>
          </cell>
          <cell r="M26">
            <v>707.5</v>
          </cell>
          <cell r="N26">
            <v>707.5</v>
          </cell>
          <cell r="O26">
            <v>711.79</v>
          </cell>
          <cell r="P26">
            <v>711.79</v>
          </cell>
          <cell r="Q26">
            <v>716.13</v>
          </cell>
          <cell r="R26">
            <v>716.13</v>
          </cell>
          <cell r="S26">
            <v>734.03</v>
          </cell>
          <cell r="AC26" t="str">
            <v>Sim</v>
          </cell>
          <cell r="AD26" t="str">
            <v>Não</v>
          </cell>
          <cell r="AE26" t="str">
            <v>Não</v>
          </cell>
          <cell r="AG26" t="str">
            <v>POSITIVA</v>
          </cell>
        </row>
        <row r="27">
          <cell r="F27">
            <v>7895197210010</v>
          </cell>
          <cell r="G27" t="str">
            <v>OXALIMEIZ</v>
          </cell>
          <cell r="H27" t="str">
            <v>50 MG PO LIOF INJ IV CT FA VD AMB</v>
          </cell>
          <cell r="I27" t="str">
            <v>L01F0 - COMPOSTOS ANTINEOPLÁSICOS DE PLATINA</v>
          </cell>
          <cell r="J27" t="str">
            <v>Similar</v>
          </cell>
          <cell r="K27">
            <v>1570.48</v>
          </cell>
          <cell r="L27">
            <v>1784.64</v>
          </cell>
          <cell r="M27">
            <v>1892.15</v>
          </cell>
          <cell r="N27">
            <v>1892.15</v>
          </cell>
          <cell r="O27">
            <v>1903.61</v>
          </cell>
          <cell r="P27">
            <v>1903.61</v>
          </cell>
          <cell r="Q27">
            <v>1915.22</v>
          </cell>
          <cell r="R27">
            <v>1915.22</v>
          </cell>
          <cell r="S27">
            <v>1963.1</v>
          </cell>
          <cell r="AC27" t="str">
            <v>Sim</v>
          </cell>
          <cell r="AD27" t="str">
            <v>Não</v>
          </cell>
          <cell r="AE27" t="str">
            <v>Não</v>
          </cell>
          <cell r="AG27" t="str">
            <v>POSITIVA</v>
          </cell>
        </row>
        <row r="28">
          <cell r="F28">
            <v>7895197210027</v>
          </cell>
          <cell r="G28" t="str">
            <v>OXALIMEIZ</v>
          </cell>
          <cell r="H28" t="str">
            <v>100 MG PO LIOF INJ IV CT FA VD AMB</v>
          </cell>
          <cell r="I28" t="str">
            <v>L01F0 - COMPOSTOS ANTINEOPLÁSICOS DE PLATINA</v>
          </cell>
          <cell r="J28" t="str">
            <v>Similar</v>
          </cell>
          <cell r="K28">
            <v>3073.3</v>
          </cell>
          <cell r="L28">
            <v>3492.39</v>
          </cell>
          <cell r="M28">
            <v>3702.77</v>
          </cell>
          <cell r="N28">
            <v>3702.77</v>
          </cell>
          <cell r="O28">
            <v>3725.21</v>
          </cell>
          <cell r="P28">
            <v>3725.21</v>
          </cell>
          <cell r="Q28">
            <v>3747.93</v>
          </cell>
          <cell r="R28">
            <v>3747.93</v>
          </cell>
          <cell r="S28">
            <v>3841.63</v>
          </cell>
          <cell r="AC28" t="str">
            <v>Sim</v>
          </cell>
          <cell r="AD28" t="str">
            <v>Não</v>
          </cell>
          <cell r="AE28" t="str">
            <v>Não</v>
          </cell>
          <cell r="AG28" t="str">
            <v>POSITIVA</v>
          </cell>
        </row>
        <row r="29">
          <cell r="F29">
            <v>7895197030366</v>
          </cell>
          <cell r="G29" t="str">
            <v>CHORIOMON-M</v>
          </cell>
          <cell r="H29" t="str">
            <v>5000 UI PO LIOF INJ IM/SC CX FA VD INC + DIL AMP VD INC X 1 ML</v>
          </cell>
          <cell r="I29" t="str">
            <v>G03G0 - GONADOTROFINAS INCLUINDO OUTROS ESTIMULANTES PARA OVULAÇÃO</v>
          </cell>
          <cell r="J29" t="str">
            <v>Biológicos</v>
          </cell>
          <cell r="K29">
            <v>65.540000000000006</v>
          </cell>
          <cell r="L29">
            <v>74.48</v>
          </cell>
          <cell r="M29">
            <v>78.97</v>
          </cell>
          <cell r="N29">
            <v>78.97</v>
          </cell>
          <cell r="O29">
            <v>79.45</v>
          </cell>
          <cell r="P29">
            <v>79.45</v>
          </cell>
          <cell r="Q29">
            <v>79.930000000000007</v>
          </cell>
          <cell r="R29">
            <v>79.930000000000007</v>
          </cell>
          <cell r="S29">
            <v>81.93</v>
          </cell>
          <cell r="T29">
            <v>90.61</v>
          </cell>
          <cell r="U29">
            <v>102.96</v>
          </cell>
          <cell r="V29">
            <v>109.17</v>
          </cell>
          <cell r="W29">
            <v>109.17</v>
          </cell>
          <cell r="X29">
            <v>109.83</v>
          </cell>
          <cell r="Y29">
            <v>109.83</v>
          </cell>
          <cell r="Z29">
            <v>110.5</v>
          </cell>
          <cell r="AA29">
            <v>110.5</v>
          </cell>
          <cell r="AB29">
            <v>113.26</v>
          </cell>
          <cell r="AC29" t="str">
            <v>Não</v>
          </cell>
          <cell r="AD29" t="str">
            <v>Não</v>
          </cell>
          <cell r="AE29" t="str">
            <v>Não</v>
          </cell>
          <cell r="AG29" t="str">
            <v>POSITIVA</v>
          </cell>
        </row>
        <row r="30">
          <cell r="F30">
            <v>7895197030373</v>
          </cell>
          <cell r="G30" t="str">
            <v>CHORIOMON-M</v>
          </cell>
          <cell r="H30" t="str">
            <v>5000 UI PO LIOF INJ IM/SC CX FA VD INC + DIL SER PREENC VD INC X 1 ML + AGU REC + AGU APL</v>
          </cell>
          <cell r="I30" t="str">
            <v>G03G0 - GONADOTROFINAS INCLUINDO OUTROS ESTIMULANTES PARA OVULAÇÃO</v>
          </cell>
          <cell r="J30" t="str">
            <v>Biológicos</v>
          </cell>
          <cell r="K30">
            <v>66.3</v>
          </cell>
          <cell r="L30">
            <v>75.34</v>
          </cell>
          <cell r="M30">
            <v>79.88</v>
          </cell>
          <cell r="N30">
            <v>79.88</v>
          </cell>
          <cell r="O30">
            <v>80.36</v>
          </cell>
          <cell r="P30">
            <v>80.36</v>
          </cell>
          <cell r="Q30">
            <v>80.849999999999994</v>
          </cell>
          <cell r="R30">
            <v>80.849999999999994</v>
          </cell>
          <cell r="S30">
            <v>82.87</v>
          </cell>
          <cell r="T30">
            <v>91.66</v>
          </cell>
          <cell r="U30">
            <v>104.15</v>
          </cell>
          <cell r="V30">
            <v>110.43</v>
          </cell>
          <cell r="W30">
            <v>110.43</v>
          </cell>
          <cell r="X30">
            <v>111.09</v>
          </cell>
          <cell r="Y30">
            <v>111.09</v>
          </cell>
          <cell r="Z30">
            <v>111.77</v>
          </cell>
          <cell r="AA30">
            <v>111.77</v>
          </cell>
          <cell r="AB30">
            <v>114.56</v>
          </cell>
          <cell r="AC30" t="str">
            <v>Não</v>
          </cell>
          <cell r="AD30" t="str">
            <v>Não</v>
          </cell>
          <cell r="AE30" t="str">
            <v>Não</v>
          </cell>
          <cell r="AG30" t="str">
            <v>POSITIVA</v>
          </cell>
        </row>
        <row r="31">
          <cell r="F31">
            <v>7895197030380</v>
          </cell>
          <cell r="G31" t="str">
            <v>CHORIOMON-M</v>
          </cell>
          <cell r="H31" t="str">
            <v>5000 UI PO LIOF INJ IM/SC CX FA VD INC</v>
          </cell>
          <cell r="I31" t="str">
            <v>G03G0 - GONADOTROFINAS INCLUINDO OUTROS ESTIMULANTES PARA OVULAÇÃO</v>
          </cell>
          <cell r="J31" t="str">
            <v>Biológicos</v>
          </cell>
          <cell r="K31">
            <v>58.98</v>
          </cell>
          <cell r="L31">
            <v>67.03</v>
          </cell>
          <cell r="M31">
            <v>71.06</v>
          </cell>
          <cell r="N31">
            <v>71.06</v>
          </cell>
          <cell r="O31">
            <v>71.489999999999995</v>
          </cell>
          <cell r="P31">
            <v>71.489999999999995</v>
          </cell>
          <cell r="Q31">
            <v>71.930000000000007</v>
          </cell>
          <cell r="R31">
            <v>71.930000000000007</v>
          </cell>
          <cell r="S31">
            <v>73.73</v>
          </cell>
          <cell r="T31">
            <v>81.540000000000006</v>
          </cell>
          <cell r="U31">
            <v>92.67</v>
          </cell>
          <cell r="V31">
            <v>98.24</v>
          </cell>
          <cell r="W31">
            <v>98.24</v>
          </cell>
          <cell r="X31">
            <v>98.83</v>
          </cell>
          <cell r="Y31">
            <v>98.83</v>
          </cell>
          <cell r="Z31">
            <v>99.44</v>
          </cell>
          <cell r="AA31">
            <v>99.44</v>
          </cell>
          <cell r="AB31">
            <v>101.93</v>
          </cell>
          <cell r="AC31" t="str">
            <v>Não</v>
          </cell>
          <cell r="AD31" t="str">
            <v>Não</v>
          </cell>
          <cell r="AE31" t="str">
            <v>Não</v>
          </cell>
          <cell r="AG31" t="str">
            <v>POSITIVA</v>
          </cell>
        </row>
        <row r="32">
          <cell r="F32">
            <v>7895197010436</v>
          </cell>
          <cell r="G32" t="str">
            <v>GAMMAPLEX</v>
          </cell>
          <cell r="H32" t="str">
            <v>2,5 G SOL INJ CX FA VD INC X 50 ML </v>
          </cell>
          <cell r="I32" t="str">
            <v>J06C0 - IMUNOGLOBULINAS POLIVALENTES INTRAVENOSAS</v>
          </cell>
          <cell r="J32" t="str">
            <v>Biológicos</v>
          </cell>
          <cell r="K32">
            <v>575.73</v>
          </cell>
          <cell r="L32">
            <v>654.24</v>
          </cell>
          <cell r="M32">
            <v>693.65</v>
          </cell>
          <cell r="N32">
            <v>693.65</v>
          </cell>
          <cell r="O32">
            <v>697.85</v>
          </cell>
          <cell r="P32">
            <v>697.85</v>
          </cell>
          <cell r="Q32">
            <v>702.11</v>
          </cell>
          <cell r="R32">
            <v>702.11</v>
          </cell>
          <cell r="S32">
            <v>719.66</v>
          </cell>
          <cell r="T32">
            <v>795.91</v>
          </cell>
          <cell r="U32">
            <v>904.45</v>
          </cell>
          <cell r="V32">
            <v>958.93</v>
          </cell>
          <cell r="W32">
            <v>958.93</v>
          </cell>
          <cell r="X32">
            <v>964.74</v>
          </cell>
          <cell r="Y32">
            <v>964.74</v>
          </cell>
          <cell r="Z32">
            <v>970.63</v>
          </cell>
          <cell r="AA32">
            <v>970.63</v>
          </cell>
          <cell r="AB32">
            <v>994.89</v>
          </cell>
          <cell r="AC32" t="str">
            <v>Não</v>
          </cell>
          <cell r="AD32" t="str">
            <v>Não</v>
          </cell>
          <cell r="AE32" t="str">
            <v>Não</v>
          </cell>
          <cell r="AG32" t="str">
            <v>POSITIVA</v>
          </cell>
        </row>
        <row r="33">
          <cell r="F33">
            <v>7895197010443</v>
          </cell>
          <cell r="G33" t="str">
            <v>GAMMAPLEX</v>
          </cell>
          <cell r="H33" t="str">
            <v>5 G SOL INJ CX FA VD INC X 100 ML </v>
          </cell>
          <cell r="I33" t="str">
            <v>J06C0 - IMUNOGLOBULINAS POLIVALENTES INTRAVENOSAS</v>
          </cell>
          <cell r="J33" t="str">
            <v>Biológicos</v>
          </cell>
          <cell r="K33">
            <v>1151.52</v>
          </cell>
          <cell r="L33">
            <v>1308.54</v>
          </cell>
          <cell r="M33">
            <v>1387.37</v>
          </cell>
          <cell r="N33">
            <v>1387.37</v>
          </cell>
          <cell r="O33">
            <v>1395.78</v>
          </cell>
          <cell r="P33">
            <v>1395.78</v>
          </cell>
          <cell r="Q33">
            <v>1404.29</v>
          </cell>
          <cell r="R33">
            <v>1404.29</v>
          </cell>
          <cell r="S33">
            <v>1439.4</v>
          </cell>
          <cell r="T33">
            <v>1591.91</v>
          </cell>
          <cell r="U33">
            <v>1808.98</v>
          </cell>
          <cell r="V33">
            <v>1917.96</v>
          </cell>
          <cell r="W33">
            <v>1917.96</v>
          </cell>
          <cell r="X33">
            <v>1929.58</v>
          </cell>
          <cell r="Y33">
            <v>1929.58</v>
          </cell>
          <cell r="Z33">
            <v>1941.35</v>
          </cell>
          <cell r="AA33">
            <v>1941.35</v>
          </cell>
          <cell r="AB33">
            <v>1989.89</v>
          </cell>
          <cell r="AC33" t="str">
            <v>Não</v>
          </cell>
          <cell r="AD33" t="str">
            <v>Não</v>
          </cell>
          <cell r="AE33" t="str">
            <v>Não</v>
          </cell>
          <cell r="AG33" t="str">
            <v>POSITIVA</v>
          </cell>
        </row>
        <row r="34">
          <cell r="F34">
            <v>7895197010450</v>
          </cell>
          <cell r="G34" t="str">
            <v>GAMMAPLEX</v>
          </cell>
          <cell r="H34" t="str">
            <v>10 G SOL INJ CX FA VD INC X 200 ML</v>
          </cell>
          <cell r="I34" t="str">
            <v>J06C0 - IMUNOGLOBULINAS POLIVALENTES INTRAVENOSAS</v>
          </cell>
          <cell r="J34" t="str">
            <v>Biológicos</v>
          </cell>
          <cell r="K34">
            <v>2370.3200000000002</v>
          </cell>
          <cell r="L34">
            <v>2693.54</v>
          </cell>
          <cell r="M34">
            <v>2855.8</v>
          </cell>
          <cell r="N34">
            <v>2855.8</v>
          </cell>
          <cell r="O34">
            <v>2873.11</v>
          </cell>
          <cell r="P34">
            <v>2873.11</v>
          </cell>
          <cell r="Q34">
            <v>2890.63</v>
          </cell>
          <cell r="R34">
            <v>2890.63</v>
          </cell>
          <cell r="S34">
            <v>2962.9</v>
          </cell>
          <cell r="T34">
            <v>3276.83</v>
          </cell>
          <cell r="U34">
            <v>3723.66</v>
          </cell>
          <cell r="V34">
            <v>3947.98</v>
          </cell>
          <cell r="W34">
            <v>3947.98</v>
          </cell>
          <cell r="X34">
            <v>3971.91</v>
          </cell>
          <cell r="Y34">
            <v>3971.91</v>
          </cell>
          <cell r="Z34">
            <v>3996.13</v>
          </cell>
          <cell r="AA34">
            <v>3996.13</v>
          </cell>
          <cell r="AB34">
            <v>4096.04</v>
          </cell>
          <cell r="AC34" t="str">
            <v>Não</v>
          </cell>
          <cell r="AD34" t="str">
            <v>Não</v>
          </cell>
          <cell r="AE34" t="str">
            <v>Não</v>
          </cell>
          <cell r="AG34" t="str">
            <v>POSITIVA</v>
          </cell>
        </row>
        <row r="35">
          <cell r="F35">
            <v>7895197030397</v>
          </cell>
          <cell r="G35" t="str">
            <v>FOSTIMON-M</v>
          </cell>
          <cell r="H35" t="str">
            <v>75 UI PO LIOF INJ CX FA VD INC + DIL AMP VD INC X 1 ML</v>
          </cell>
          <cell r="I35" t="str">
            <v>G03G0 - GONADOTROFINAS INCLUINDO OUTROS ESTIMULANTES PARA OVULAÇÃO</v>
          </cell>
          <cell r="J35" t="str">
            <v>Biológicos</v>
          </cell>
          <cell r="K35">
            <v>111.7</v>
          </cell>
          <cell r="L35">
            <v>126.93</v>
          </cell>
          <cell r="M35">
            <v>134.58000000000001</v>
          </cell>
          <cell r="N35">
            <v>134.58000000000001</v>
          </cell>
          <cell r="O35">
            <v>135.38999999999999</v>
          </cell>
          <cell r="P35">
            <v>135.38999999999999</v>
          </cell>
          <cell r="Q35">
            <v>136.22</v>
          </cell>
          <cell r="R35">
            <v>136.22</v>
          </cell>
          <cell r="S35">
            <v>139.63</v>
          </cell>
          <cell r="T35">
            <v>154.41999999999999</v>
          </cell>
          <cell r="U35">
            <v>175.47</v>
          </cell>
          <cell r="V35">
            <v>186.05</v>
          </cell>
          <cell r="W35">
            <v>186.05</v>
          </cell>
          <cell r="X35">
            <v>187.17</v>
          </cell>
          <cell r="Y35">
            <v>187.17</v>
          </cell>
          <cell r="Z35">
            <v>188.32</v>
          </cell>
          <cell r="AA35">
            <v>188.32</v>
          </cell>
          <cell r="AB35">
            <v>193.03</v>
          </cell>
          <cell r="AC35" t="str">
            <v>Não</v>
          </cell>
          <cell r="AD35" t="str">
            <v>Não</v>
          </cell>
          <cell r="AE35" t="str">
            <v>Não</v>
          </cell>
          <cell r="AG35" t="str">
            <v>POSITIVA</v>
          </cell>
        </row>
        <row r="36">
          <cell r="F36">
            <v>7895197030427</v>
          </cell>
          <cell r="G36" t="str">
            <v>FOSTIMON-M</v>
          </cell>
          <cell r="H36" t="str">
            <v>150 UI PO LIOF INJ CX FA VD INC + DIL AMP VD INC X 1 ML</v>
          </cell>
          <cell r="I36" t="str">
            <v>G03G0 - GONADOTROFINAS INCLUINDO OUTROS ESTIMULANTES PARA OVULAÇÃO</v>
          </cell>
          <cell r="J36" t="str">
            <v>Biológicos</v>
          </cell>
          <cell r="K36">
            <v>239.18</v>
          </cell>
          <cell r="L36">
            <v>271.79000000000002</v>
          </cell>
          <cell r="M36">
            <v>288.17</v>
          </cell>
          <cell r="N36">
            <v>288.17</v>
          </cell>
          <cell r="O36">
            <v>289.91000000000003</v>
          </cell>
          <cell r="P36">
            <v>289.91000000000003</v>
          </cell>
          <cell r="Q36">
            <v>291.68</v>
          </cell>
          <cell r="R36">
            <v>291.68</v>
          </cell>
          <cell r="S36">
            <v>298.97000000000003</v>
          </cell>
          <cell r="T36">
            <v>330.65</v>
          </cell>
          <cell r="U36">
            <v>375.73</v>
          </cell>
          <cell r="V36">
            <v>398.38</v>
          </cell>
          <cell r="W36">
            <v>398.38</v>
          </cell>
          <cell r="X36">
            <v>400.78</v>
          </cell>
          <cell r="Y36">
            <v>400.78</v>
          </cell>
          <cell r="Z36">
            <v>403.23</v>
          </cell>
          <cell r="AA36">
            <v>403.23</v>
          </cell>
          <cell r="AB36">
            <v>413.31</v>
          </cell>
          <cell r="AC36" t="str">
            <v>Não</v>
          </cell>
          <cell r="AD36" t="str">
            <v>Não</v>
          </cell>
          <cell r="AE36" t="str">
            <v>Não</v>
          </cell>
          <cell r="AG36" t="str">
            <v>POSITIVA</v>
          </cell>
        </row>
        <row r="37">
          <cell r="F37">
            <v>7895197030441</v>
          </cell>
          <cell r="G37" t="str">
            <v>FOSTIMON-M</v>
          </cell>
          <cell r="H37" t="str">
            <v>150 UI PO LIOF INJ CX FA VD INC</v>
          </cell>
          <cell r="I37" t="str">
            <v>G03G0 - GONADOTROFINAS INCLUINDO OUTROS ESTIMULANTES PARA OVULAÇÃO</v>
          </cell>
          <cell r="J37" t="str">
            <v>Biológicos</v>
          </cell>
          <cell r="K37">
            <v>215.29</v>
          </cell>
          <cell r="L37">
            <v>244.65</v>
          </cell>
          <cell r="M37">
            <v>259.39</v>
          </cell>
          <cell r="N37">
            <v>259.39</v>
          </cell>
          <cell r="O37">
            <v>260.95999999999998</v>
          </cell>
          <cell r="P37">
            <v>260.95999999999998</v>
          </cell>
          <cell r="Q37">
            <v>262.55</v>
          </cell>
          <cell r="R37">
            <v>262.55</v>
          </cell>
          <cell r="S37">
            <v>269.11</v>
          </cell>
          <cell r="T37">
            <v>297.63</v>
          </cell>
          <cell r="U37">
            <v>338.21</v>
          </cell>
          <cell r="V37">
            <v>358.59</v>
          </cell>
          <cell r="W37">
            <v>358.59</v>
          </cell>
          <cell r="X37">
            <v>360.76</v>
          </cell>
          <cell r="Y37">
            <v>360.76</v>
          </cell>
          <cell r="Z37">
            <v>362.96</v>
          </cell>
          <cell r="AA37">
            <v>362.96</v>
          </cell>
          <cell r="AB37">
            <v>372.03</v>
          </cell>
          <cell r="AC37" t="str">
            <v>Não</v>
          </cell>
          <cell r="AD37" t="str">
            <v>Não</v>
          </cell>
          <cell r="AE37" t="str">
            <v>Não</v>
          </cell>
          <cell r="AG37" t="str">
            <v>POSITIVA</v>
          </cell>
        </row>
        <row r="38">
          <cell r="F38">
            <v>7895197030410</v>
          </cell>
          <cell r="G38" t="str">
            <v>FOSTIMON-M</v>
          </cell>
          <cell r="H38" t="str">
            <v>75 UI PO LIOF INJ CX FA VD INC</v>
          </cell>
          <cell r="I38" t="str">
            <v>G03G0 - GONADOTROFINAS INCLUINDO OUTROS ESTIMULANTES PARA OVULAÇÃO</v>
          </cell>
          <cell r="J38" t="str">
            <v>Biológicos</v>
          </cell>
          <cell r="K38">
            <v>100.53</v>
          </cell>
          <cell r="L38">
            <v>114.24</v>
          </cell>
          <cell r="M38">
            <v>121.12</v>
          </cell>
          <cell r="N38">
            <v>121.12</v>
          </cell>
          <cell r="O38">
            <v>121.86</v>
          </cell>
          <cell r="P38">
            <v>121.86</v>
          </cell>
          <cell r="Q38">
            <v>122.6</v>
          </cell>
          <cell r="R38">
            <v>122.6</v>
          </cell>
          <cell r="S38">
            <v>125.67</v>
          </cell>
          <cell r="T38">
            <v>138.97999999999999</v>
          </cell>
          <cell r="U38">
            <v>157.93</v>
          </cell>
          <cell r="V38">
            <v>167.44</v>
          </cell>
          <cell r="W38">
            <v>167.44</v>
          </cell>
          <cell r="X38">
            <v>168.46</v>
          </cell>
          <cell r="Y38">
            <v>168.46</v>
          </cell>
          <cell r="Z38">
            <v>169.49</v>
          </cell>
          <cell r="AA38">
            <v>169.49</v>
          </cell>
          <cell r="AB38">
            <v>173.73</v>
          </cell>
          <cell r="AC38" t="str">
            <v>Não</v>
          </cell>
          <cell r="AD38" t="str">
            <v>Não</v>
          </cell>
          <cell r="AE38" t="str">
            <v>Não</v>
          </cell>
          <cell r="AG38" t="str">
            <v>POSITIVA</v>
          </cell>
        </row>
        <row r="39">
          <cell r="F39">
            <v>7895197030434</v>
          </cell>
          <cell r="G39" t="str">
            <v>FOSTIMON-M</v>
          </cell>
          <cell r="H39" t="str">
            <v>150 UI PO LIOF INJ CX FA VD INC + DIL SER PREENCH VD INC X 1 ML + AGU REC + AGU APL</v>
          </cell>
          <cell r="I39" t="str">
            <v>G03G0 - GONADOTROFINAS INCLUINDO OUTROS ESTIMULANTES PARA OVULAÇÃO</v>
          </cell>
          <cell r="J39" t="str">
            <v>Biológicos</v>
          </cell>
          <cell r="K39">
            <v>287.13</v>
          </cell>
          <cell r="L39">
            <v>326.29000000000002</v>
          </cell>
          <cell r="M39">
            <v>345.94</v>
          </cell>
          <cell r="N39">
            <v>345.94</v>
          </cell>
          <cell r="O39">
            <v>348.04</v>
          </cell>
          <cell r="P39">
            <v>348.04</v>
          </cell>
          <cell r="Q39">
            <v>350.16</v>
          </cell>
          <cell r="R39">
            <v>350.16</v>
          </cell>
          <cell r="S39">
            <v>358.91</v>
          </cell>
          <cell r="T39">
            <v>396.94</v>
          </cell>
          <cell r="U39">
            <v>451.08</v>
          </cell>
          <cell r="V39">
            <v>478.24</v>
          </cell>
          <cell r="W39">
            <v>478.24</v>
          </cell>
          <cell r="X39">
            <v>481.14</v>
          </cell>
          <cell r="Y39">
            <v>481.14</v>
          </cell>
          <cell r="Z39">
            <v>484.08</v>
          </cell>
          <cell r="AA39">
            <v>484.08</v>
          </cell>
          <cell r="AB39">
            <v>496.17</v>
          </cell>
          <cell r="AC39" t="str">
            <v>Não</v>
          </cell>
          <cell r="AD39" t="str">
            <v>Não</v>
          </cell>
          <cell r="AE39" t="str">
            <v>Não</v>
          </cell>
          <cell r="AG39" t="str">
            <v>POSITIVA</v>
          </cell>
        </row>
        <row r="40">
          <cell r="F40">
            <v>7895197030403</v>
          </cell>
          <cell r="G40" t="str">
            <v>FOSTIMON-M</v>
          </cell>
          <cell r="H40" t="str">
            <v>75 UI PO LIOF INJ CX FA VD INC + DIL SER PREENCH VD INC X 1 ML + AGU REC + AGU APL</v>
          </cell>
          <cell r="I40" t="str">
            <v>G03G0 - GONADOTROFINAS INCLUINDO OUTROS ESTIMULANTES PARA OVULAÇÃO</v>
          </cell>
          <cell r="J40" t="str">
            <v>Biológicos</v>
          </cell>
          <cell r="K40">
            <v>134.08000000000001</v>
          </cell>
          <cell r="L40">
            <v>152.36000000000001</v>
          </cell>
          <cell r="M40">
            <v>161.54</v>
          </cell>
          <cell r="N40">
            <v>161.54</v>
          </cell>
          <cell r="O40">
            <v>162.52000000000001</v>
          </cell>
          <cell r="P40">
            <v>162.52000000000001</v>
          </cell>
          <cell r="Q40">
            <v>163.51</v>
          </cell>
          <cell r="R40">
            <v>163.51</v>
          </cell>
          <cell r="S40">
            <v>167.6</v>
          </cell>
          <cell r="T40">
            <v>185.36</v>
          </cell>
          <cell r="U40">
            <v>210.63</v>
          </cell>
          <cell r="V40">
            <v>223.32</v>
          </cell>
          <cell r="W40">
            <v>223.32</v>
          </cell>
          <cell r="X40">
            <v>224.67</v>
          </cell>
          <cell r="Y40">
            <v>224.67</v>
          </cell>
          <cell r="Z40">
            <v>226.04</v>
          </cell>
          <cell r="AA40">
            <v>226.04</v>
          </cell>
          <cell r="AB40">
            <v>231.7</v>
          </cell>
          <cell r="AC40" t="str">
            <v>Não</v>
          </cell>
          <cell r="AD40" t="str">
            <v>Não</v>
          </cell>
          <cell r="AE40" t="str">
            <v>Não</v>
          </cell>
          <cell r="AG40" t="str">
            <v>POSITIVA</v>
          </cell>
        </row>
        <row r="41">
          <cell r="F41">
            <v>4030729003767</v>
          </cell>
          <cell r="G41" t="str">
            <v>VIMPAT</v>
          </cell>
          <cell r="H41" t="str">
            <v>50 MG COM REV CT BL AL PLAS INC X 14</v>
          </cell>
          <cell r="I41" t="str">
            <v>N03A0 - ANTIEPILÉPTICOS</v>
          </cell>
          <cell r="J41" t="str">
            <v>Novo (Referência)</v>
          </cell>
          <cell r="K41">
            <v>36.46</v>
          </cell>
          <cell r="L41">
            <v>42.13</v>
          </cell>
          <cell r="M41">
            <v>45.06</v>
          </cell>
          <cell r="N41">
            <v>39.22</v>
          </cell>
          <cell r="O41">
            <v>45.37</v>
          </cell>
          <cell r="P41">
            <v>39.46</v>
          </cell>
          <cell r="Q41">
            <v>45.69</v>
          </cell>
          <cell r="R41">
            <v>39.700000000000003</v>
          </cell>
          <cell r="S41">
            <v>47.01</v>
          </cell>
          <cell r="T41">
            <v>48.91</v>
          </cell>
          <cell r="U41">
            <v>56.28</v>
          </cell>
          <cell r="V41">
            <v>60.06</v>
          </cell>
          <cell r="W41">
            <v>54.22</v>
          </cell>
          <cell r="X41">
            <v>60.46</v>
          </cell>
          <cell r="Y41">
            <v>54.55</v>
          </cell>
          <cell r="Z41">
            <v>60.87</v>
          </cell>
          <cell r="AA41">
            <v>54.88</v>
          </cell>
          <cell r="AB41">
            <v>62.57</v>
          </cell>
          <cell r="AC41" t="str">
            <v>Não</v>
          </cell>
          <cell r="AD41" t="str">
            <v>Não</v>
          </cell>
          <cell r="AE41" t="str">
            <v>Não</v>
          </cell>
          <cell r="AG41" t="str">
            <v>NEGATIVA</v>
          </cell>
        </row>
        <row r="42">
          <cell r="F42">
            <v>5413787007790</v>
          </cell>
          <cell r="G42" t="str">
            <v>VIMPAT</v>
          </cell>
          <cell r="H42" t="str">
            <v>100 MG COM REV CT BL AL PLAS INC X 14</v>
          </cell>
          <cell r="I42" t="str">
            <v>N03A0 - ANTIEPILÉPTICOS</v>
          </cell>
          <cell r="J42" t="str">
            <v>Novo (Referência)</v>
          </cell>
          <cell r="K42">
            <v>72.989999999999995</v>
          </cell>
          <cell r="L42">
            <v>84.35</v>
          </cell>
          <cell r="M42">
            <v>90.2</v>
          </cell>
          <cell r="N42">
            <v>78.52</v>
          </cell>
          <cell r="O42">
            <v>90.83</v>
          </cell>
          <cell r="P42">
            <v>79</v>
          </cell>
          <cell r="Q42">
            <v>91.47</v>
          </cell>
          <cell r="R42">
            <v>79.48</v>
          </cell>
          <cell r="S42">
            <v>94.12</v>
          </cell>
          <cell r="T42">
            <v>97.91</v>
          </cell>
          <cell r="U42">
            <v>112.67</v>
          </cell>
          <cell r="V42">
            <v>120.23</v>
          </cell>
          <cell r="W42">
            <v>108.55</v>
          </cell>
          <cell r="X42">
            <v>121.04</v>
          </cell>
          <cell r="Y42">
            <v>109.21</v>
          </cell>
          <cell r="Z42">
            <v>121.87</v>
          </cell>
          <cell r="AA42">
            <v>109.88</v>
          </cell>
          <cell r="AB42">
            <v>125.28</v>
          </cell>
          <cell r="AC42" t="str">
            <v>Não</v>
          </cell>
          <cell r="AD42" t="str">
            <v>Não</v>
          </cell>
          <cell r="AE42" t="str">
            <v>Não</v>
          </cell>
          <cell r="AG42" t="str">
            <v>NEGATIVA</v>
          </cell>
        </row>
        <row r="43">
          <cell r="F43">
            <v>5413787008797</v>
          </cell>
          <cell r="G43" t="str">
            <v>VIMPAT</v>
          </cell>
          <cell r="H43" t="str">
            <v>100 MG COM REV CT BL AL PLAS INC X 28</v>
          </cell>
          <cell r="I43" t="str">
            <v>N03A0 - ANTIEPILÉPTICOS</v>
          </cell>
          <cell r="J43" t="str">
            <v>Novo (Referência)</v>
          </cell>
          <cell r="K43">
            <v>145.97999999999999</v>
          </cell>
          <cell r="L43">
            <v>168.69</v>
          </cell>
          <cell r="M43">
            <v>180.39</v>
          </cell>
          <cell r="N43">
            <v>157.04</v>
          </cell>
          <cell r="O43">
            <v>181.65</v>
          </cell>
          <cell r="P43">
            <v>157.99</v>
          </cell>
          <cell r="Q43">
            <v>182.93</v>
          </cell>
          <cell r="R43">
            <v>158.94999999999999</v>
          </cell>
          <cell r="S43">
            <v>188.23</v>
          </cell>
          <cell r="T43">
            <v>195.83</v>
          </cell>
          <cell r="U43">
            <v>225.33</v>
          </cell>
          <cell r="V43">
            <v>240.45</v>
          </cell>
          <cell r="W43">
            <v>217.1</v>
          </cell>
          <cell r="X43">
            <v>242.07</v>
          </cell>
          <cell r="Y43">
            <v>218.41</v>
          </cell>
          <cell r="Z43">
            <v>243.72</v>
          </cell>
          <cell r="AA43">
            <v>219.74</v>
          </cell>
          <cell r="AB43">
            <v>250.54</v>
          </cell>
          <cell r="AC43" t="str">
            <v>Não</v>
          </cell>
          <cell r="AD43" t="str">
            <v>Não</v>
          </cell>
          <cell r="AE43" t="str">
            <v>Não</v>
          </cell>
          <cell r="AG43" t="str">
            <v>NEGATIVA</v>
          </cell>
        </row>
        <row r="44">
          <cell r="F44">
            <v>4030729003774</v>
          </cell>
          <cell r="G44" t="str">
            <v>VIMPAT</v>
          </cell>
          <cell r="H44" t="str">
            <v>100 MG COM REV CT BL AL PLAS INC X 56</v>
          </cell>
          <cell r="I44" t="str">
            <v>N03A0 - ANTIEPILÉPTICOS</v>
          </cell>
          <cell r="J44" t="str">
            <v>Novo (Referência)</v>
          </cell>
          <cell r="K44">
            <v>291.95</v>
          </cell>
          <cell r="L44">
            <v>337.38</v>
          </cell>
          <cell r="M44">
            <v>360.77</v>
          </cell>
          <cell r="N44">
            <v>314.06</v>
          </cell>
          <cell r="O44">
            <v>363.29</v>
          </cell>
          <cell r="P44">
            <v>315.97000000000003</v>
          </cell>
          <cell r="Q44">
            <v>365.85</v>
          </cell>
          <cell r="R44">
            <v>317.89</v>
          </cell>
          <cell r="S44">
            <v>376.44</v>
          </cell>
          <cell r="T44">
            <v>391.64</v>
          </cell>
          <cell r="U44">
            <v>450.67</v>
          </cell>
          <cell r="V44">
            <v>480.88</v>
          </cell>
          <cell r="W44">
            <v>434.17</v>
          </cell>
          <cell r="X44">
            <v>484.13</v>
          </cell>
          <cell r="Y44">
            <v>436.81</v>
          </cell>
          <cell r="Z44">
            <v>487.43</v>
          </cell>
          <cell r="AA44">
            <v>439.46</v>
          </cell>
          <cell r="AB44">
            <v>501.05</v>
          </cell>
          <cell r="AC44" t="str">
            <v>Não</v>
          </cell>
          <cell r="AD44" t="str">
            <v>Não</v>
          </cell>
          <cell r="AE44" t="str">
            <v>Não</v>
          </cell>
          <cell r="AG44" t="str">
            <v>NEGATIVA</v>
          </cell>
        </row>
        <row r="45">
          <cell r="F45">
            <v>5413787009794</v>
          </cell>
          <cell r="G45" t="str">
            <v>VIMPAT</v>
          </cell>
          <cell r="H45" t="str">
            <v>150 MG COM REV CT BL AL PLAS INC X 14</v>
          </cell>
          <cell r="I45" t="str">
            <v>N03A0 - ANTIEPILÉPTICOS</v>
          </cell>
          <cell r="J45" t="str">
            <v>Novo (Referência)</v>
          </cell>
          <cell r="K45">
            <v>109.49</v>
          </cell>
          <cell r="L45">
            <v>126.52</v>
          </cell>
          <cell r="M45">
            <v>135.30000000000001</v>
          </cell>
          <cell r="N45">
            <v>117.78</v>
          </cell>
          <cell r="O45">
            <v>136.24</v>
          </cell>
          <cell r="P45">
            <v>118.49</v>
          </cell>
          <cell r="Q45">
            <v>137.19999999999999</v>
          </cell>
          <cell r="R45">
            <v>119.22</v>
          </cell>
          <cell r="S45">
            <v>141.16999999999999</v>
          </cell>
          <cell r="T45">
            <v>146.88</v>
          </cell>
          <cell r="U45">
            <v>169</v>
          </cell>
          <cell r="V45">
            <v>180.34</v>
          </cell>
          <cell r="W45">
            <v>162.82</v>
          </cell>
          <cell r="X45">
            <v>181.56</v>
          </cell>
          <cell r="Y45">
            <v>163.81</v>
          </cell>
          <cell r="Z45">
            <v>182.79</v>
          </cell>
          <cell r="AA45">
            <v>164.81</v>
          </cell>
          <cell r="AB45">
            <v>187.9</v>
          </cell>
          <cell r="AC45" t="str">
            <v>Não</v>
          </cell>
          <cell r="AD45" t="str">
            <v>Não</v>
          </cell>
          <cell r="AE45" t="str">
            <v>Não</v>
          </cell>
          <cell r="AG45" t="str">
            <v>NEGATIVA</v>
          </cell>
        </row>
        <row r="46">
          <cell r="F46">
            <v>5413787010790</v>
          </cell>
          <cell r="G46" t="str">
            <v>VIMPAT</v>
          </cell>
          <cell r="H46" t="str">
            <v>150 MG COM REV CT BL AL PLAS INC X 28</v>
          </cell>
          <cell r="I46" t="str">
            <v>N03A0 - ANTIEPILÉPTICOS</v>
          </cell>
          <cell r="J46" t="str">
            <v>Novo (Referência)</v>
          </cell>
          <cell r="K46">
            <v>218.98</v>
          </cell>
          <cell r="L46">
            <v>253.04</v>
          </cell>
          <cell r="M46">
            <v>270.58999999999997</v>
          </cell>
          <cell r="N46">
            <v>235.56</v>
          </cell>
          <cell r="O46">
            <v>272.48</v>
          </cell>
          <cell r="P46">
            <v>236.99</v>
          </cell>
          <cell r="Q46">
            <v>274.39999999999998</v>
          </cell>
          <cell r="R46">
            <v>238.43</v>
          </cell>
          <cell r="S46">
            <v>282.33999999999997</v>
          </cell>
          <cell r="T46">
            <v>293.75</v>
          </cell>
          <cell r="U46">
            <v>338.01</v>
          </cell>
          <cell r="V46">
            <v>360.68</v>
          </cell>
          <cell r="W46">
            <v>325.64999999999998</v>
          </cell>
          <cell r="X46">
            <v>363.11</v>
          </cell>
          <cell r="Y46">
            <v>327.62</v>
          </cell>
          <cell r="Z46">
            <v>365.59</v>
          </cell>
          <cell r="AA46">
            <v>329.62</v>
          </cell>
          <cell r="AB46">
            <v>375.8</v>
          </cell>
          <cell r="AC46" t="str">
            <v>Não</v>
          </cell>
          <cell r="AD46" t="str">
            <v>Não</v>
          </cell>
          <cell r="AE46" t="str">
            <v>Não</v>
          </cell>
          <cell r="AG46" t="str">
            <v>NEGATIVA</v>
          </cell>
        </row>
        <row r="47">
          <cell r="F47">
            <v>4030729003798</v>
          </cell>
          <cell r="G47" t="str">
            <v>VIMPAT</v>
          </cell>
          <cell r="H47" t="str">
            <v>150 MG COM REV CT BL AL PLAS INC X 56</v>
          </cell>
          <cell r="I47" t="str">
            <v>N03A0 - ANTIEPILÉPTICOS</v>
          </cell>
          <cell r="J47" t="str">
            <v>Novo (Referência)</v>
          </cell>
          <cell r="K47">
            <v>437.96</v>
          </cell>
          <cell r="L47">
            <v>506.1</v>
          </cell>
          <cell r="M47">
            <v>541.20000000000005</v>
          </cell>
          <cell r="N47">
            <v>471.12</v>
          </cell>
          <cell r="O47">
            <v>544.98</v>
          </cell>
          <cell r="P47">
            <v>473.98</v>
          </cell>
          <cell r="Q47">
            <v>548.80999999999995</v>
          </cell>
          <cell r="R47">
            <v>476.87</v>
          </cell>
          <cell r="S47">
            <v>564.70000000000005</v>
          </cell>
          <cell r="T47">
            <v>587.51</v>
          </cell>
          <cell r="U47">
            <v>676.04</v>
          </cell>
          <cell r="V47">
            <v>721.38</v>
          </cell>
          <cell r="W47">
            <v>651.29999999999995</v>
          </cell>
          <cell r="X47">
            <v>726.25</v>
          </cell>
          <cell r="Y47">
            <v>655.25</v>
          </cell>
          <cell r="Z47">
            <v>731.18</v>
          </cell>
          <cell r="AA47">
            <v>659.24</v>
          </cell>
          <cell r="AB47">
            <v>751.63</v>
          </cell>
          <cell r="AC47" t="str">
            <v>Não</v>
          </cell>
          <cell r="AD47" t="str">
            <v>Não</v>
          </cell>
          <cell r="AE47" t="str">
            <v>Não</v>
          </cell>
          <cell r="AG47" t="str">
            <v>NEGATIVA</v>
          </cell>
        </row>
        <row r="48">
          <cell r="F48">
            <v>5413787011797</v>
          </cell>
          <cell r="G48" t="str">
            <v>VIMPAT</v>
          </cell>
          <cell r="H48" t="str">
            <v>200 MG COM REV CT BL AL PLAS INC X 14</v>
          </cell>
          <cell r="I48" t="str">
            <v>N03A0 - ANTIEPILÉPTICOS</v>
          </cell>
          <cell r="J48" t="str">
            <v>Novo (Referência)</v>
          </cell>
          <cell r="K48">
            <v>142.51</v>
          </cell>
          <cell r="L48">
            <v>164.68</v>
          </cell>
          <cell r="M48">
            <v>176.1</v>
          </cell>
          <cell r="N48">
            <v>153.30000000000001</v>
          </cell>
          <cell r="O48">
            <v>177.33</v>
          </cell>
          <cell r="P48">
            <v>154.22999999999999</v>
          </cell>
          <cell r="Q48">
            <v>178.58</v>
          </cell>
          <cell r="R48">
            <v>155.16999999999999</v>
          </cell>
          <cell r="S48">
            <v>183.75</v>
          </cell>
          <cell r="T48">
            <v>191.17</v>
          </cell>
          <cell r="U48">
            <v>219.98</v>
          </cell>
          <cell r="V48">
            <v>234.73</v>
          </cell>
          <cell r="W48">
            <v>211.93</v>
          </cell>
          <cell r="X48">
            <v>236.31</v>
          </cell>
          <cell r="Y48">
            <v>213.21</v>
          </cell>
          <cell r="Z48">
            <v>237.92</v>
          </cell>
          <cell r="AA48">
            <v>214.51</v>
          </cell>
          <cell r="AB48">
            <v>244.58</v>
          </cell>
          <cell r="AC48" t="str">
            <v>Não</v>
          </cell>
          <cell r="AD48" t="str">
            <v>Não</v>
          </cell>
          <cell r="AE48" t="str">
            <v>Não</v>
          </cell>
          <cell r="AG48" t="str">
            <v>NEGATIVA</v>
          </cell>
        </row>
        <row r="49">
          <cell r="F49">
            <v>5413787012794</v>
          </cell>
          <cell r="G49" t="str">
            <v>VIMPAT</v>
          </cell>
          <cell r="H49" t="str">
            <v>200 MG COM REV CT BL AL PLAS INC X 28</v>
          </cell>
          <cell r="I49" t="str">
            <v>N03A0 - ANTIEPILÉPTICOS</v>
          </cell>
          <cell r="J49" t="str">
            <v>Novo (Referência)</v>
          </cell>
          <cell r="K49">
            <v>285.02999999999997</v>
          </cell>
          <cell r="L49">
            <v>329.38</v>
          </cell>
          <cell r="M49">
            <v>352.23</v>
          </cell>
          <cell r="N49">
            <v>306.62</v>
          </cell>
          <cell r="O49">
            <v>354.69</v>
          </cell>
          <cell r="P49">
            <v>308.48</v>
          </cell>
          <cell r="Q49">
            <v>357.18</v>
          </cell>
          <cell r="R49">
            <v>310.36</v>
          </cell>
          <cell r="S49">
            <v>367.52</v>
          </cell>
          <cell r="T49">
            <v>382.36</v>
          </cell>
          <cell r="U49">
            <v>439.98</v>
          </cell>
          <cell r="V49">
            <v>469.5</v>
          </cell>
          <cell r="W49">
            <v>423.88</v>
          </cell>
          <cell r="X49">
            <v>472.67</v>
          </cell>
          <cell r="Y49">
            <v>426.46</v>
          </cell>
          <cell r="Z49">
            <v>475.87</v>
          </cell>
          <cell r="AA49">
            <v>429.05</v>
          </cell>
          <cell r="AB49">
            <v>489.18</v>
          </cell>
          <cell r="AC49" t="str">
            <v>Não</v>
          </cell>
          <cell r="AD49" t="str">
            <v>Não</v>
          </cell>
          <cell r="AE49" t="str">
            <v>Não</v>
          </cell>
          <cell r="AG49" t="str">
            <v>NEGATIVA</v>
          </cell>
        </row>
        <row r="50">
          <cell r="F50">
            <v>4030729003781</v>
          </cell>
          <cell r="G50" t="str">
            <v>VIMPAT</v>
          </cell>
          <cell r="H50" t="str">
            <v>200 MG COM REV CT BL AL PLAS INC X 56</v>
          </cell>
          <cell r="I50" t="str">
            <v>N03A0 - ANTIEPILÉPTICOS</v>
          </cell>
          <cell r="J50" t="str">
            <v>Novo (Referência)</v>
          </cell>
          <cell r="K50">
            <v>570.07000000000005</v>
          </cell>
          <cell r="L50">
            <v>658.76</v>
          </cell>
          <cell r="M50">
            <v>704.45</v>
          </cell>
          <cell r="N50">
            <v>613.24</v>
          </cell>
          <cell r="O50">
            <v>709.37</v>
          </cell>
          <cell r="P50">
            <v>616.96</v>
          </cell>
          <cell r="Q50">
            <v>714.36</v>
          </cell>
          <cell r="R50">
            <v>620.72</v>
          </cell>
          <cell r="S50">
            <v>735.04</v>
          </cell>
          <cell r="T50">
            <v>764.73</v>
          </cell>
          <cell r="U50">
            <v>879.96</v>
          </cell>
          <cell r="V50">
            <v>938.98</v>
          </cell>
          <cell r="W50">
            <v>847.77</v>
          </cell>
          <cell r="X50">
            <v>945.32</v>
          </cell>
          <cell r="Y50">
            <v>852.91</v>
          </cell>
          <cell r="Z50">
            <v>951.75</v>
          </cell>
          <cell r="AA50">
            <v>858.11</v>
          </cell>
          <cell r="AB50">
            <v>978.36</v>
          </cell>
          <cell r="AC50" t="str">
            <v>Não</v>
          </cell>
          <cell r="AD50" t="str">
            <v>Não</v>
          </cell>
          <cell r="AE50" t="str">
            <v>Não</v>
          </cell>
          <cell r="AG50" t="str">
            <v>NEGATIVA</v>
          </cell>
        </row>
        <row r="51">
          <cell r="F51">
            <v>4030729003750</v>
          </cell>
          <cell r="G51" t="str">
            <v>VIMPAT</v>
          </cell>
          <cell r="H51" t="str">
            <v>10 MG/ML SOL OR CT FR VD AMB 200 ML</v>
          </cell>
          <cell r="I51" t="str">
            <v>N03A0 - ANTIEPILÉPTICOS</v>
          </cell>
          <cell r="J51" t="str">
            <v>Novo (Referência)</v>
          </cell>
          <cell r="K51">
            <v>104.28</v>
          </cell>
          <cell r="L51">
            <v>120.5</v>
          </cell>
          <cell r="M51">
            <v>128.86000000000001</v>
          </cell>
          <cell r="N51">
            <v>112.17</v>
          </cell>
          <cell r="O51">
            <v>129.76</v>
          </cell>
          <cell r="P51">
            <v>112.85</v>
          </cell>
          <cell r="Q51">
            <v>130.66999999999999</v>
          </cell>
          <cell r="R51">
            <v>113.54</v>
          </cell>
          <cell r="S51">
            <v>134.44999999999999</v>
          </cell>
          <cell r="T51">
            <v>139.88999999999999</v>
          </cell>
          <cell r="U51">
            <v>160.96</v>
          </cell>
          <cell r="V51">
            <v>171.76</v>
          </cell>
          <cell r="W51">
            <v>155.07</v>
          </cell>
          <cell r="X51">
            <v>172.92</v>
          </cell>
          <cell r="Y51">
            <v>156.01</v>
          </cell>
          <cell r="Z51">
            <v>174.09</v>
          </cell>
          <cell r="AA51">
            <v>156.96</v>
          </cell>
          <cell r="AB51">
            <v>178.96</v>
          </cell>
          <cell r="AC51" t="str">
            <v>Não</v>
          </cell>
          <cell r="AD51" t="str">
            <v>Não</v>
          </cell>
          <cell r="AE51" t="str">
            <v>Não</v>
          </cell>
          <cell r="AG51" t="str">
            <v>NEGATIVA</v>
          </cell>
        </row>
        <row r="52">
          <cell r="F52">
            <v>4030729003743</v>
          </cell>
          <cell r="G52" t="str">
            <v>VIMPAT</v>
          </cell>
          <cell r="H52" t="str">
            <v>10 MG /ML SOL INFUS CT FA VD INC X 20ML</v>
          </cell>
          <cell r="I52" t="str">
            <v>N03A0 - ANTIEPILÉPTICOS</v>
          </cell>
          <cell r="J52" t="str">
            <v>Novo (Referência)</v>
          </cell>
          <cell r="K52">
            <v>114.81</v>
          </cell>
          <cell r="L52">
            <v>132.66999999999999</v>
          </cell>
          <cell r="M52">
            <v>141.87</v>
          </cell>
          <cell r="N52">
            <v>123.5</v>
          </cell>
          <cell r="O52">
            <v>142.87</v>
          </cell>
          <cell r="P52">
            <v>124.25</v>
          </cell>
          <cell r="Q52">
            <v>143.87</v>
          </cell>
          <cell r="R52">
            <v>125.01</v>
          </cell>
          <cell r="S52">
            <v>148.04</v>
          </cell>
          <cell r="T52">
            <v>154.01</v>
          </cell>
          <cell r="U52">
            <v>177.22</v>
          </cell>
          <cell r="V52">
            <v>189.1</v>
          </cell>
          <cell r="W52">
            <v>170.73</v>
          </cell>
          <cell r="X52">
            <v>190.39</v>
          </cell>
          <cell r="Y52">
            <v>171.77</v>
          </cell>
          <cell r="Z52">
            <v>191.68</v>
          </cell>
          <cell r="AA52">
            <v>172.82</v>
          </cell>
          <cell r="AB52">
            <v>197.05</v>
          </cell>
          <cell r="AC52" t="str">
            <v>Não</v>
          </cell>
          <cell r="AD52" t="str">
            <v>Não</v>
          </cell>
          <cell r="AE52" t="str">
            <v>Não</v>
          </cell>
          <cell r="AG52" t="str">
            <v>NEGATIVA</v>
          </cell>
        </row>
        <row r="53">
          <cell r="F53">
            <v>4030729003514</v>
          </cell>
          <cell r="G53" t="str">
            <v>NEUPRO</v>
          </cell>
          <cell r="H53" t="str">
            <v>4,5 MG ADES TRANSD CT ENV AL / PAP X 28 (2 MG / 24 H)</v>
          </cell>
          <cell r="I53" t="str">
            <v>N04A0 - ANTIPARKINSONIANOS</v>
          </cell>
          <cell r="J53" t="str">
            <v>Novo</v>
          </cell>
          <cell r="K53">
            <v>102.53</v>
          </cell>
          <cell r="L53">
            <v>118.48</v>
          </cell>
          <cell r="M53">
            <v>126.7</v>
          </cell>
          <cell r="N53">
            <v>110.29</v>
          </cell>
          <cell r="O53">
            <v>127.58</v>
          </cell>
          <cell r="P53">
            <v>110.96</v>
          </cell>
          <cell r="Q53">
            <v>128.47999999999999</v>
          </cell>
          <cell r="R53">
            <v>111.64</v>
          </cell>
          <cell r="S53">
            <v>132.19999999999999</v>
          </cell>
          <cell r="T53">
            <v>137.54</v>
          </cell>
          <cell r="U53">
            <v>158.26</v>
          </cell>
          <cell r="V53">
            <v>168.88</v>
          </cell>
          <cell r="W53">
            <v>152.47</v>
          </cell>
          <cell r="X53">
            <v>170.02</v>
          </cell>
          <cell r="Y53">
            <v>153.4</v>
          </cell>
          <cell r="Z53">
            <v>171.17</v>
          </cell>
          <cell r="AA53">
            <v>154.34</v>
          </cell>
          <cell r="AB53">
            <v>175.96</v>
          </cell>
          <cell r="AC53" t="str">
            <v>Não</v>
          </cell>
          <cell r="AD53" t="str">
            <v>Não</v>
          </cell>
          <cell r="AE53" t="str">
            <v>Não</v>
          </cell>
          <cell r="AG53" t="str">
            <v>NEGATIVA</v>
          </cell>
        </row>
        <row r="54">
          <cell r="F54">
            <v>4030729003521</v>
          </cell>
          <cell r="G54" t="str">
            <v>NEUPRO</v>
          </cell>
          <cell r="H54" t="str">
            <v>9,0 MG ADES TRANSD CT ENV AL / PAP X 28 (4 MG / 24 H)</v>
          </cell>
          <cell r="I54" t="str">
            <v>N04A0 - ANTIPARKINSONIANOS</v>
          </cell>
          <cell r="J54" t="str">
            <v>Novo</v>
          </cell>
          <cell r="K54">
            <v>205.05</v>
          </cell>
          <cell r="L54">
            <v>236.95</v>
          </cell>
          <cell r="M54">
            <v>253.39</v>
          </cell>
          <cell r="N54">
            <v>220.58</v>
          </cell>
          <cell r="O54">
            <v>255.16</v>
          </cell>
          <cell r="P54">
            <v>221.92</v>
          </cell>
          <cell r="Q54">
            <v>256.95</v>
          </cell>
          <cell r="R54">
            <v>223.27</v>
          </cell>
          <cell r="S54">
            <v>264.39</v>
          </cell>
          <cell r="T54">
            <v>275.07</v>
          </cell>
          <cell r="U54">
            <v>316.51</v>
          </cell>
          <cell r="V54">
            <v>337.75</v>
          </cell>
          <cell r="W54">
            <v>304.94</v>
          </cell>
          <cell r="X54">
            <v>340.03</v>
          </cell>
          <cell r="Y54">
            <v>306.79000000000002</v>
          </cell>
          <cell r="Z54">
            <v>342.34</v>
          </cell>
          <cell r="AA54">
            <v>308.66000000000003</v>
          </cell>
          <cell r="AB54">
            <v>351.91</v>
          </cell>
          <cell r="AC54" t="str">
            <v>Não</v>
          </cell>
          <cell r="AD54" t="str">
            <v>Não</v>
          </cell>
          <cell r="AE54" t="str">
            <v>Não</v>
          </cell>
          <cell r="AG54" t="str">
            <v>NEGATIVA</v>
          </cell>
        </row>
        <row r="55">
          <cell r="F55">
            <v>4030729003545</v>
          </cell>
          <cell r="G55" t="str">
            <v>NEUPRO</v>
          </cell>
          <cell r="H55" t="str">
            <v>13,5 MG ADES TRANSD CT ENV AL / PAP X 28 (6 MG / 24 H)</v>
          </cell>
          <cell r="I55" t="str">
            <v>N04A0 - ANTIPARKINSONIANOS</v>
          </cell>
          <cell r="J55" t="str">
            <v>Novo</v>
          </cell>
          <cell r="K55">
            <v>276.06</v>
          </cell>
          <cell r="L55">
            <v>319.02</v>
          </cell>
          <cell r="M55">
            <v>341.14</v>
          </cell>
          <cell r="N55">
            <v>296.97000000000003</v>
          </cell>
          <cell r="O55">
            <v>343.52</v>
          </cell>
          <cell r="P55">
            <v>298.77</v>
          </cell>
          <cell r="Q55">
            <v>345.94</v>
          </cell>
          <cell r="R55">
            <v>300.58999999999997</v>
          </cell>
          <cell r="S55">
            <v>355.96</v>
          </cell>
          <cell r="T55">
            <v>370.32</v>
          </cell>
          <cell r="U55">
            <v>426.14</v>
          </cell>
          <cell r="V55">
            <v>454.71</v>
          </cell>
          <cell r="W55">
            <v>410.54</v>
          </cell>
          <cell r="X55">
            <v>457.78</v>
          </cell>
          <cell r="Y55">
            <v>413.03</v>
          </cell>
          <cell r="Z55">
            <v>460.9</v>
          </cell>
          <cell r="AA55">
            <v>415.55</v>
          </cell>
          <cell r="AB55">
            <v>473.79</v>
          </cell>
          <cell r="AC55" t="str">
            <v>Não</v>
          </cell>
          <cell r="AD55" t="str">
            <v>Não</v>
          </cell>
          <cell r="AE55" t="str">
            <v>Não</v>
          </cell>
          <cell r="AG55" t="str">
            <v>NEGATIVA</v>
          </cell>
        </row>
        <row r="56">
          <cell r="F56">
            <v>4030729003569</v>
          </cell>
          <cell r="G56" t="str">
            <v>NEUPRO</v>
          </cell>
          <cell r="H56" t="str">
            <v>18,0 MG ADES TRANSD CT ENV AL / PAP X 28 (8 MG / 24 H)</v>
          </cell>
          <cell r="I56" t="str">
            <v>N04A0 - ANTIPARKINSONIANOS</v>
          </cell>
          <cell r="J56" t="str">
            <v>Novo</v>
          </cell>
          <cell r="K56">
            <v>410.12</v>
          </cell>
          <cell r="L56">
            <v>473.92</v>
          </cell>
          <cell r="M56">
            <v>506.79</v>
          </cell>
          <cell r="N56">
            <v>441.17</v>
          </cell>
          <cell r="O56">
            <v>510.33</v>
          </cell>
          <cell r="P56">
            <v>443.85</v>
          </cell>
          <cell r="Q56">
            <v>513.91999999999996</v>
          </cell>
          <cell r="R56">
            <v>446.55</v>
          </cell>
          <cell r="S56">
            <v>528.79999999999995</v>
          </cell>
          <cell r="T56">
            <v>550.16</v>
          </cell>
          <cell r="U56">
            <v>633.04999999999995</v>
          </cell>
          <cell r="V56">
            <v>675.51</v>
          </cell>
          <cell r="W56">
            <v>609.89</v>
          </cell>
          <cell r="X56">
            <v>680.08</v>
          </cell>
          <cell r="Y56">
            <v>613.6</v>
          </cell>
          <cell r="Z56">
            <v>684.7</v>
          </cell>
          <cell r="AA56">
            <v>617.33000000000004</v>
          </cell>
          <cell r="AB56">
            <v>703.85</v>
          </cell>
          <cell r="AC56" t="str">
            <v>Não</v>
          </cell>
          <cell r="AD56" t="str">
            <v>Não</v>
          </cell>
          <cell r="AE56" t="str">
            <v>Não</v>
          </cell>
          <cell r="AG56" t="str">
            <v>NEGATIVA</v>
          </cell>
        </row>
        <row r="57">
          <cell r="F57">
            <v>4030729003507</v>
          </cell>
          <cell r="G57" t="str">
            <v>NEUPRO</v>
          </cell>
          <cell r="H57" t="str">
            <v>4,5 MG ADES TRANSD CT ENV AL / PAP X 7 (2 MG / 24 H)</v>
          </cell>
          <cell r="I57" t="str">
            <v>N04A0 - ANTIPARKINSONIANOS</v>
          </cell>
          <cell r="J57" t="str">
            <v>Novo</v>
          </cell>
          <cell r="K57">
            <v>25.63</v>
          </cell>
          <cell r="L57">
            <v>29.62</v>
          </cell>
          <cell r="M57">
            <v>31.67</v>
          </cell>
          <cell r="N57">
            <v>27.57</v>
          </cell>
          <cell r="O57">
            <v>31.9</v>
          </cell>
          <cell r="P57">
            <v>27.74</v>
          </cell>
          <cell r="Q57">
            <v>32.119999999999997</v>
          </cell>
          <cell r="R57">
            <v>27.91</v>
          </cell>
          <cell r="S57">
            <v>33.049999999999997</v>
          </cell>
          <cell r="T57">
            <v>34.380000000000003</v>
          </cell>
          <cell r="U57">
            <v>39.57</v>
          </cell>
          <cell r="V57">
            <v>42.21</v>
          </cell>
          <cell r="W57">
            <v>38.11</v>
          </cell>
          <cell r="X57">
            <v>42.51</v>
          </cell>
          <cell r="Y57">
            <v>38.35</v>
          </cell>
          <cell r="Z57">
            <v>42.79</v>
          </cell>
          <cell r="AA57">
            <v>38.58</v>
          </cell>
          <cell r="AB57">
            <v>43.99</v>
          </cell>
          <cell r="AC57" t="str">
            <v>Não</v>
          </cell>
          <cell r="AD57" t="str">
            <v>Não</v>
          </cell>
          <cell r="AE57" t="str">
            <v>Não</v>
          </cell>
          <cell r="AG57" t="str">
            <v>NEGATIVA</v>
          </cell>
        </row>
        <row r="58">
          <cell r="F58">
            <v>4030729003538</v>
          </cell>
          <cell r="G58" t="str">
            <v>NEUPRO</v>
          </cell>
          <cell r="H58" t="str">
            <v>9,0 MG ADES TRANSD CT ENV AL / PAP X 7 (4 MG / 24 H)</v>
          </cell>
          <cell r="I58" t="str">
            <v>N04A0 - ANTIPARKINSONIANOS</v>
          </cell>
          <cell r="J58" t="str">
            <v>Novo</v>
          </cell>
          <cell r="K58">
            <v>51.26</v>
          </cell>
          <cell r="L58">
            <v>59.24</v>
          </cell>
          <cell r="M58">
            <v>63.35</v>
          </cell>
          <cell r="N58">
            <v>55.15</v>
          </cell>
          <cell r="O58">
            <v>63.79</v>
          </cell>
          <cell r="P58">
            <v>55.48</v>
          </cell>
          <cell r="Q58">
            <v>64.239999999999995</v>
          </cell>
          <cell r="R58">
            <v>55.82</v>
          </cell>
          <cell r="S58">
            <v>66.099999999999994</v>
          </cell>
          <cell r="T58">
            <v>68.760000000000005</v>
          </cell>
          <cell r="U58">
            <v>79.13</v>
          </cell>
          <cell r="V58">
            <v>84.44</v>
          </cell>
          <cell r="W58">
            <v>76.239999999999995</v>
          </cell>
          <cell r="X58">
            <v>85.01</v>
          </cell>
          <cell r="Y58">
            <v>76.7</v>
          </cell>
          <cell r="Z58">
            <v>85.59</v>
          </cell>
          <cell r="AA58">
            <v>77.17</v>
          </cell>
          <cell r="AB58">
            <v>87.98</v>
          </cell>
          <cell r="AC58" t="str">
            <v>Não</v>
          </cell>
          <cell r="AD58" t="str">
            <v>Não</v>
          </cell>
          <cell r="AE58" t="str">
            <v>Não</v>
          </cell>
          <cell r="AG58" t="str">
            <v>NEGATIVA</v>
          </cell>
        </row>
        <row r="59">
          <cell r="F59">
            <v>4030729003552</v>
          </cell>
          <cell r="G59" t="str">
            <v>NEUPRO</v>
          </cell>
          <cell r="H59" t="str">
            <v>13,5 MG ADES TRANSD CT ENV AL / PAP X 7 (6 MG / 24 H) </v>
          </cell>
          <cell r="I59" t="str">
            <v>N04A0 - ANTIPARKINSONIANOS</v>
          </cell>
          <cell r="J59" t="str">
            <v>Novo</v>
          </cell>
          <cell r="K59">
            <v>69.02</v>
          </cell>
          <cell r="L59">
            <v>79.760000000000005</v>
          </cell>
          <cell r="M59">
            <v>85.29</v>
          </cell>
          <cell r="N59">
            <v>74.25</v>
          </cell>
          <cell r="O59">
            <v>85.89</v>
          </cell>
          <cell r="P59">
            <v>74.7</v>
          </cell>
          <cell r="Q59">
            <v>86.49</v>
          </cell>
          <cell r="R59">
            <v>75.150000000000006</v>
          </cell>
          <cell r="S59">
            <v>88.99</v>
          </cell>
          <cell r="T59">
            <v>92.59</v>
          </cell>
          <cell r="U59">
            <v>106.54</v>
          </cell>
          <cell r="V59">
            <v>113.69</v>
          </cell>
          <cell r="W59">
            <v>102.65</v>
          </cell>
          <cell r="X59">
            <v>114.46</v>
          </cell>
          <cell r="Y59">
            <v>103.27</v>
          </cell>
          <cell r="Z59">
            <v>115.23</v>
          </cell>
          <cell r="AA59">
            <v>103.89</v>
          </cell>
          <cell r="AB59">
            <v>118.45</v>
          </cell>
          <cell r="AC59" t="str">
            <v>Não</v>
          </cell>
          <cell r="AD59" t="str">
            <v>Não</v>
          </cell>
          <cell r="AE59" t="str">
            <v>Não</v>
          </cell>
          <cell r="AG59" t="str">
            <v>NEGATIVA</v>
          </cell>
        </row>
        <row r="60">
          <cell r="F60">
            <v>5413787002795</v>
          </cell>
          <cell r="G60" t="str">
            <v>KEPPRA</v>
          </cell>
          <cell r="H60" t="str">
            <v>250 MG COM REV CT BL AL PVC TRANS X 30</v>
          </cell>
          <cell r="I60" t="str">
            <v>N03A0 - ANTIEPILÉPTICOS</v>
          </cell>
          <cell r="J60" t="str">
            <v>Novo (Referência)</v>
          </cell>
          <cell r="K60">
            <v>31.47</v>
          </cell>
          <cell r="L60">
            <v>36.36</v>
          </cell>
          <cell r="M60">
            <v>38.880000000000003</v>
          </cell>
          <cell r="N60">
            <v>33.85</v>
          </cell>
          <cell r="O60">
            <v>39.15</v>
          </cell>
          <cell r="P60">
            <v>34.049999999999997</v>
          </cell>
          <cell r="Q60">
            <v>39.43</v>
          </cell>
          <cell r="R60">
            <v>34.26</v>
          </cell>
          <cell r="S60">
            <v>40.57</v>
          </cell>
          <cell r="T60">
            <v>42.22</v>
          </cell>
          <cell r="U60">
            <v>48.57</v>
          </cell>
          <cell r="V60">
            <v>51.82</v>
          </cell>
          <cell r="W60">
            <v>46.8</v>
          </cell>
          <cell r="X60">
            <v>52.17</v>
          </cell>
          <cell r="Y60">
            <v>47.07</v>
          </cell>
          <cell r="Z60">
            <v>52.53</v>
          </cell>
          <cell r="AA60">
            <v>47.36</v>
          </cell>
          <cell r="AB60">
            <v>54</v>
          </cell>
          <cell r="AC60" t="str">
            <v>Não</v>
          </cell>
          <cell r="AD60" t="str">
            <v>Não</v>
          </cell>
          <cell r="AE60" t="str">
            <v>Não</v>
          </cell>
          <cell r="AG60" t="str">
            <v>NEGATIVA</v>
          </cell>
        </row>
        <row r="61">
          <cell r="F61">
            <v>5413787004799</v>
          </cell>
          <cell r="G61" t="str">
            <v>KEPPRA</v>
          </cell>
          <cell r="H61" t="str">
            <v>750 MG COM REV CT BL AL PVC TRANS X 30</v>
          </cell>
          <cell r="I61" t="str">
            <v>N03A0 - ANTIEPILÉPTICOS</v>
          </cell>
          <cell r="J61" t="str">
            <v>Novo (Referência)</v>
          </cell>
          <cell r="K61">
            <v>163.22</v>
          </cell>
          <cell r="L61">
            <v>188.61</v>
          </cell>
          <cell r="M61">
            <v>201.69</v>
          </cell>
          <cell r="N61">
            <v>175.58</v>
          </cell>
          <cell r="O61">
            <v>203.1</v>
          </cell>
          <cell r="P61">
            <v>176.64</v>
          </cell>
          <cell r="Q61">
            <v>204.53</v>
          </cell>
          <cell r="R61">
            <v>177.72</v>
          </cell>
          <cell r="S61">
            <v>210.45</v>
          </cell>
          <cell r="T61">
            <v>218.95</v>
          </cell>
          <cell r="U61">
            <v>251.94</v>
          </cell>
          <cell r="V61">
            <v>268.83999999999997</v>
          </cell>
          <cell r="W61">
            <v>242.73</v>
          </cell>
          <cell r="X61">
            <v>270.64999999999998</v>
          </cell>
          <cell r="Y61">
            <v>244.19</v>
          </cell>
          <cell r="Z61">
            <v>272.5</v>
          </cell>
          <cell r="AA61">
            <v>245.69</v>
          </cell>
          <cell r="AB61">
            <v>280.12</v>
          </cell>
          <cell r="AC61" t="str">
            <v>Não</v>
          </cell>
          <cell r="AD61" t="str">
            <v>Não</v>
          </cell>
          <cell r="AE61" t="str">
            <v>Não</v>
          </cell>
          <cell r="AG61" t="str">
            <v>NEGATIVA</v>
          </cell>
        </row>
        <row r="62">
          <cell r="F62">
            <v>5413787005796</v>
          </cell>
          <cell r="G62" t="str">
            <v>KEPPRA</v>
          </cell>
          <cell r="H62" t="str">
            <v>750 MG COM REV CT BL AL PVC TRANS X 60</v>
          </cell>
          <cell r="I62" t="str">
            <v>N03A0 - ANTIEPILÉPTICOS</v>
          </cell>
          <cell r="J62" t="str">
            <v>Novo (Referência)</v>
          </cell>
          <cell r="K62">
            <v>326.43</v>
          </cell>
          <cell r="L62">
            <v>377.22</v>
          </cell>
          <cell r="M62">
            <v>403.38</v>
          </cell>
          <cell r="N62">
            <v>351.15</v>
          </cell>
          <cell r="O62">
            <v>406.19</v>
          </cell>
          <cell r="P62">
            <v>353.28</v>
          </cell>
          <cell r="Q62">
            <v>409.05</v>
          </cell>
          <cell r="R62">
            <v>355.43</v>
          </cell>
          <cell r="S62">
            <v>420.89</v>
          </cell>
          <cell r="T62">
            <v>437.89</v>
          </cell>
          <cell r="U62">
            <v>503.88</v>
          </cell>
          <cell r="V62">
            <v>537.67999999999995</v>
          </cell>
          <cell r="W62">
            <v>485.44</v>
          </cell>
          <cell r="X62">
            <v>541.29999999999995</v>
          </cell>
          <cell r="Y62">
            <v>488.39</v>
          </cell>
          <cell r="Z62">
            <v>544.98</v>
          </cell>
          <cell r="AA62">
            <v>491.36</v>
          </cell>
          <cell r="AB62">
            <v>560.22</v>
          </cell>
          <cell r="AC62" t="str">
            <v>Não</v>
          </cell>
          <cell r="AD62" t="str">
            <v>Não</v>
          </cell>
          <cell r="AE62" t="str">
            <v>Não</v>
          </cell>
          <cell r="AG62" t="str">
            <v>NEGATIVA</v>
          </cell>
        </row>
        <row r="63">
          <cell r="F63">
            <v>5413787003792</v>
          </cell>
          <cell r="G63" t="str">
            <v>KEPPRA</v>
          </cell>
          <cell r="H63" t="str">
            <v>250 MG COM REV CT BL AL PVC TRANS X 60</v>
          </cell>
          <cell r="I63" t="str">
            <v>N03A0 - ANTIEPILÉPTICOS</v>
          </cell>
          <cell r="J63" t="str">
            <v>Novo (Referência)</v>
          </cell>
          <cell r="K63">
            <v>78.64</v>
          </cell>
          <cell r="L63">
            <v>90.88</v>
          </cell>
          <cell r="M63">
            <v>97.18</v>
          </cell>
          <cell r="N63">
            <v>84.6</v>
          </cell>
          <cell r="O63">
            <v>97.86</v>
          </cell>
          <cell r="P63">
            <v>85.11</v>
          </cell>
          <cell r="Q63">
            <v>98.55</v>
          </cell>
          <cell r="R63">
            <v>85.63</v>
          </cell>
          <cell r="S63">
            <v>101.4</v>
          </cell>
          <cell r="T63">
            <v>105.49</v>
          </cell>
          <cell r="U63">
            <v>121.4</v>
          </cell>
          <cell r="V63">
            <v>129.53</v>
          </cell>
          <cell r="W63">
            <v>116.95</v>
          </cell>
          <cell r="X63">
            <v>130.41</v>
          </cell>
          <cell r="Y63">
            <v>117.66</v>
          </cell>
          <cell r="Z63">
            <v>131.30000000000001</v>
          </cell>
          <cell r="AA63">
            <v>118.38</v>
          </cell>
          <cell r="AB63">
            <v>134.97</v>
          </cell>
          <cell r="AC63" t="str">
            <v>Não</v>
          </cell>
          <cell r="AD63" t="str">
            <v>Não</v>
          </cell>
          <cell r="AE63" t="str">
            <v>Não</v>
          </cell>
          <cell r="AG63" t="str">
            <v>NEGATIVA</v>
          </cell>
        </row>
        <row r="64">
          <cell r="F64">
            <v>5413787006793</v>
          </cell>
          <cell r="G64" t="str">
            <v>KEPPRA</v>
          </cell>
          <cell r="H64" t="str">
            <v>100 MG/ML SOL OR CT FR VD AMB 150 ML+ SER 3 ML</v>
          </cell>
          <cell r="I64" t="str">
            <v>N03A0 - ANTIEPILÉPTICOS</v>
          </cell>
          <cell r="J64" t="str">
            <v>Novo</v>
          </cell>
          <cell r="K64">
            <v>68.09</v>
          </cell>
          <cell r="L64">
            <v>78.680000000000007</v>
          </cell>
          <cell r="M64">
            <v>84.14</v>
          </cell>
          <cell r="N64">
            <v>73.239999999999995</v>
          </cell>
          <cell r="O64">
            <v>84.72</v>
          </cell>
          <cell r="P64">
            <v>73.69</v>
          </cell>
          <cell r="Q64">
            <v>85.32</v>
          </cell>
          <cell r="R64">
            <v>74.14</v>
          </cell>
          <cell r="S64">
            <v>87.79</v>
          </cell>
          <cell r="T64">
            <v>91.34</v>
          </cell>
          <cell r="U64">
            <v>105.1</v>
          </cell>
          <cell r="V64">
            <v>112.15</v>
          </cell>
          <cell r="W64">
            <v>101.25</v>
          </cell>
          <cell r="X64">
            <v>112.9</v>
          </cell>
          <cell r="Y64">
            <v>101.87</v>
          </cell>
          <cell r="Z64">
            <v>113.67</v>
          </cell>
          <cell r="AA64">
            <v>102.49</v>
          </cell>
          <cell r="AB64">
            <v>116.85</v>
          </cell>
          <cell r="AC64" t="str">
            <v>Não</v>
          </cell>
          <cell r="AD64" t="str">
            <v>Não</v>
          </cell>
          <cell r="AE64" t="str">
            <v>Não</v>
          </cell>
          <cell r="AG64" t="str">
            <v>NEGATIVA</v>
          </cell>
        </row>
        <row r="65">
          <cell r="F65">
            <v>7895197130097</v>
          </cell>
          <cell r="G65" t="str">
            <v>CITOPLATINA</v>
          </cell>
          <cell r="H65" t="str">
            <v>10 MG/ ML SOL INJ CX 1 FA VD AMB X 5 ML</v>
          </cell>
          <cell r="I65" t="str">
            <v>L01F0 - COMPOSTOS ANTINEOPLÁSICOS DE PLATINA</v>
          </cell>
          <cell r="J65" t="str">
            <v>Similar</v>
          </cell>
          <cell r="K65">
            <v>128.68</v>
          </cell>
          <cell r="L65">
            <v>146.22999999999999</v>
          </cell>
          <cell r="M65">
            <v>155.04</v>
          </cell>
          <cell r="N65">
            <v>155.04</v>
          </cell>
          <cell r="O65">
            <v>155.97999999999999</v>
          </cell>
          <cell r="P65">
            <v>155.97999999999999</v>
          </cell>
          <cell r="Q65">
            <v>156.93</v>
          </cell>
          <cell r="R65">
            <v>156.93</v>
          </cell>
          <cell r="S65">
            <v>160.85</v>
          </cell>
          <cell r="AC65" t="str">
            <v>Sim</v>
          </cell>
          <cell r="AD65" t="str">
            <v>Não</v>
          </cell>
          <cell r="AE65" t="str">
            <v>Não</v>
          </cell>
          <cell r="AG65" t="str">
            <v>POSITIVA</v>
          </cell>
        </row>
        <row r="66">
          <cell r="F66">
            <v>7895197130042</v>
          </cell>
          <cell r="G66" t="str">
            <v>CITOPLATINA</v>
          </cell>
          <cell r="H66" t="str">
            <v>10 MG/ ML SOL INJ CX 1 FA VD AMB X 15 ML </v>
          </cell>
          <cell r="I66" t="str">
            <v>L01F0 - COMPOSTOS ANTINEOPLÁSICOS DE PLATINA</v>
          </cell>
          <cell r="J66" t="str">
            <v>Similar</v>
          </cell>
          <cell r="K66">
            <v>163.11000000000001</v>
          </cell>
          <cell r="L66">
            <v>185.35</v>
          </cell>
          <cell r="M66">
            <v>196.51</v>
          </cell>
          <cell r="N66">
            <v>196.51</v>
          </cell>
          <cell r="O66">
            <v>197.7</v>
          </cell>
          <cell r="P66">
            <v>197.7</v>
          </cell>
          <cell r="Q66">
            <v>198.91</v>
          </cell>
          <cell r="R66">
            <v>198.91</v>
          </cell>
          <cell r="S66">
            <v>203.88</v>
          </cell>
          <cell r="AC66" t="str">
            <v>Sim</v>
          </cell>
          <cell r="AD66" t="str">
            <v>Não</v>
          </cell>
          <cell r="AE66" t="str">
            <v>Não</v>
          </cell>
          <cell r="AG66" t="str">
            <v>POSITIVA</v>
          </cell>
        </row>
        <row r="67">
          <cell r="F67">
            <v>7895197130059</v>
          </cell>
          <cell r="G67" t="str">
            <v>CITOPLATINA</v>
          </cell>
          <cell r="H67" t="str">
            <v>10 MG/ ML SOL INJ CX 1 FA VD AMB X 45 ML</v>
          </cell>
          <cell r="I67" t="str">
            <v>L01F0 - COMPOSTOS ANTINEOPLÁSICOS DE PLATINA</v>
          </cell>
          <cell r="J67" t="str">
            <v>Similar</v>
          </cell>
          <cell r="K67">
            <v>491.45</v>
          </cell>
          <cell r="L67">
            <v>558.47</v>
          </cell>
          <cell r="M67">
            <v>592.11</v>
          </cell>
          <cell r="N67">
            <v>592.11</v>
          </cell>
          <cell r="O67">
            <v>595.70000000000005</v>
          </cell>
          <cell r="P67">
            <v>595.70000000000005</v>
          </cell>
          <cell r="Q67">
            <v>599.33000000000004</v>
          </cell>
          <cell r="R67">
            <v>599.33000000000004</v>
          </cell>
          <cell r="S67">
            <v>614.30999999999995</v>
          </cell>
          <cell r="AC67" t="str">
            <v>Sim</v>
          </cell>
          <cell r="AD67" t="str">
            <v>Não</v>
          </cell>
          <cell r="AE67" t="str">
            <v>Não</v>
          </cell>
          <cell r="AG67" t="str">
            <v>POSITIVA</v>
          </cell>
        </row>
        <row r="68">
          <cell r="F68">
            <v>7895197400381</v>
          </cell>
          <cell r="G68" t="str">
            <v>CIMZIA</v>
          </cell>
          <cell r="H68" t="str">
            <v>200 MG/ML SOL INJ CT 2 SER VD INC PREENC X 1 ML + 2 LENÇOS UMEDECIDOS</v>
          </cell>
          <cell r="I68" t="str">
            <v>L04B0 - PRODUTOS ANTI-TNF( FATOR DE NECROSE TUMORAL)</v>
          </cell>
          <cell r="J68" t="str">
            <v>Biológico Novo</v>
          </cell>
          <cell r="K68">
            <v>1596.01</v>
          </cell>
          <cell r="L68">
            <v>1813.64</v>
          </cell>
          <cell r="M68">
            <v>1922.9</v>
          </cell>
          <cell r="N68">
            <v>1922.9</v>
          </cell>
          <cell r="O68">
            <v>1934.55</v>
          </cell>
          <cell r="P68">
            <v>1934.55</v>
          </cell>
          <cell r="Q68">
            <v>1946.35</v>
          </cell>
          <cell r="R68">
            <v>1946.35</v>
          </cell>
          <cell r="S68">
            <v>1995.01</v>
          </cell>
          <cell r="T68">
            <v>2206.39</v>
          </cell>
          <cell r="U68">
            <v>2507.25</v>
          </cell>
          <cell r="V68">
            <v>2658.3</v>
          </cell>
          <cell r="W68">
            <v>2658.3</v>
          </cell>
          <cell r="X68">
            <v>2674.4</v>
          </cell>
          <cell r="Y68">
            <v>2674.4</v>
          </cell>
          <cell r="Z68">
            <v>2690.71</v>
          </cell>
          <cell r="AA68">
            <v>2690.71</v>
          </cell>
          <cell r="AB68">
            <v>2757.98</v>
          </cell>
          <cell r="AC68" t="str">
            <v>Não</v>
          </cell>
          <cell r="AD68" t="str">
            <v>Sim</v>
          </cell>
          <cell r="AE68" t="str">
            <v>Sim</v>
          </cell>
          <cell r="AG68" t="str">
            <v>POSITIVA</v>
          </cell>
        </row>
        <row r="69">
          <cell r="F69">
            <v>7895197400404</v>
          </cell>
          <cell r="G69" t="str">
            <v>CIMZIA</v>
          </cell>
          <cell r="H69" t="str">
            <v>200 MG/ML SOL INJ CT 6 SER VD INC PREENC X 1 ML + 6 LENÇOS UMEDECIDOS</v>
          </cell>
          <cell r="I69" t="str">
            <v>L04B0 - PRODUTOS ANTI-TNF( FATOR DE NECROSE TUMORAL)</v>
          </cell>
          <cell r="J69" t="str">
            <v>Biológico Novo</v>
          </cell>
          <cell r="K69">
            <v>4788.04</v>
          </cell>
          <cell r="L69">
            <v>5440.95</v>
          </cell>
          <cell r="M69">
            <v>5768.72</v>
          </cell>
          <cell r="N69">
            <v>5768.72</v>
          </cell>
          <cell r="O69">
            <v>5803.68</v>
          </cell>
          <cell r="P69">
            <v>5803.68</v>
          </cell>
          <cell r="Q69">
            <v>5839.07</v>
          </cell>
          <cell r="R69">
            <v>5839.07</v>
          </cell>
          <cell r="S69">
            <v>5985.05</v>
          </cell>
          <cell r="T69">
            <v>6619.18</v>
          </cell>
          <cell r="U69">
            <v>7521.79</v>
          </cell>
          <cell r="V69">
            <v>7974.92</v>
          </cell>
          <cell r="W69">
            <v>7974.92</v>
          </cell>
          <cell r="X69">
            <v>8023.25</v>
          </cell>
          <cell r="Y69">
            <v>8023.25</v>
          </cell>
          <cell r="Z69">
            <v>8072.17</v>
          </cell>
          <cell r="AA69">
            <v>8072.17</v>
          </cell>
          <cell r="AB69">
            <v>8273.98</v>
          </cell>
          <cell r="AC69" t="str">
            <v>Não</v>
          </cell>
          <cell r="AD69" t="str">
            <v>Sim</v>
          </cell>
          <cell r="AE69" t="str">
            <v>Sim</v>
          </cell>
          <cell r="AG69" t="str">
            <v>POSITIVA</v>
          </cell>
        </row>
        <row r="70">
          <cell r="F70">
            <v>5413787041794</v>
          </cell>
          <cell r="G70" t="str">
            <v>ZYXEM</v>
          </cell>
          <cell r="H70" t="str">
            <v>5,0 MG COM REV CT BL AL/AL X 10 </v>
          </cell>
          <cell r="I70" t="str">
            <v>R06A0 - ANTI-HISTAMÍNICOS SISTÊMICOS</v>
          </cell>
          <cell r="J70" t="str">
            <v>Novo (Referência)</v>
          </cell>
          <cell r="K70">
            <v>28.8</v>
          </cell>
          <cell r="L70">
            <v>33.28</v>
          </cell>
          <cell r="M70">
            <v>35.590000000000003</v>
          </cell>
          <cell r="N70">
            <v>30.98</v>
          </cell>
          <cell r="O70">
            <v>35.840000000000003</v>
          </cell>
          <cell r="P70">
            <v>31.17</v>
          </cell>
          <cell r="Q70">
            <v>36.090000000000003</v>
          </cell>
          <cell r="R70">
            <v>31.36</v>
          </cell>
          <cell r="S70">
            <v>37.130000000000003</v>
          </cell>
          <cell r="T70">
            <v>38.630000000000003</v>
          </cell>
          <cell r="U70">
            <v>44.45</v>
          </cell>
          <cell r="V70">
            <v>47.44</v>
          </cell>
          <cell r="W70">
            <v>42.83</v>
          </cell>
          <cell r="X70">
            <v>47.76</v>
          </cell>
          <cell r="Y70">
            <v>43.09</v>
          </cell>
          <cell r="Z70">
            <v>48.08</v>
          </cell>
          <cell r="AA70">
            <v>43.35</v>
          </cell>
          <cell r="AB70">
            <v>49.42</v>
          </cell>
          <cell r="AC70" t="str">
            <v>Não</v>
          </cell>
          <cell r="AD70" t="str">
            <v>Não</v>
          </cell>
          <cell r="AE70" t="str">
            <v>Não</v>
          </cell>
          <cell r="AG70" t="str">
            <v>NEGATIVA</v>
          </cell>
        </row>
        <row r="71">
          <cell r="F71">
            <v>5413787037797</v>
          </cell>
          <cell r="G71" t="str">
            <v>ZYXEM</v>
          </cell>
          <cell r="H71" t="str">
            <v>5 MG/ML SOL OR CT FR VD AMB + CTG X 20 ML</v>
          </cell>
          <cell r="I71" t="str">
            <v>R06A0 - ANTI-HISTAMÍNICOS SISTÊMICOS</v>
          </cell>
          <cell r="J71" t="str">
            <v>Novo (Referência)</v>
          </cell>
          <cell r="K71">
            <v>34.17</v>
          </cell>
          <cell r="L71">
            <v>39.49</v>
          </cell>
          <cell r="M71">
            <v>42.23</v>
          </cell>
          <cell r="N71">
            <v>36.76</v>
          </cell>
          <cell r="O71">
            <v>42.52</v>
          </cell>
          <cell r="P71">
            <v>36.979999999999997</v>
          </cell>
          <cell r="Q71">
            <v>42.82</v>
          </cell>
          <cell r="R71">
            <v>37.21</v>
          </cell>
          <cell r="S71">
            <v>44.06</v>
          </cell>
          <cell r="T71">
            <v>45.84</v>
          </cell>
          <cell r="U71">
            <v>52.75</v>
          </cell>
          <cell r="V71">
            <v>56.29</v>
          </cell>
          <cell r="W71">
            <v>50.82</v>
          </cell>
          <cell r="X71">
            <v>56.66</v>
          </cell>
          <cell r="Y71">
            <v>51.12</v>
          </cell>
          <cell r="Z71">
            <v>57.05</v>
          </cell>
          <cell r="AA71">
            <v>51.44</v>
          </cell>
          <cell r="AB71">
            <v>58.65</v>
          </cell>
          <cell r="AC71" t="str">
            <v>Não</v>
          </cell>
          <cell r="AD71" t="str">
            <v>Não</v>
          </cell>
          <cell r="AE71" t="str">
            <v>Não</v>
          </cell>
          <cell r="AG71" t="str">
            <v>NEGATIVA</v>
          </cell>
        </row>
        <row r="72">
          <cell r="F72">
            <v>7895197030458</v>
          </cell>
          <cell r="G72" t="str">
            <v>MERIONAL HG</v>
          </cell>
          <cell r="H72" t="str">
            <v>75UI PO LIOF INJ IM/SC CX FA VD INC + DIL AMP VD INC X 1ML</v>
          </cell>
          <cell r="I72" t="str">
            <v>G03G0 - GONADOTROFINAS INCLUINDO OUTROS ESTIMULANTES PARA OVULAÇÃO</v>
          </cell>
          <cell r="J72" t="str">
            <v>Biológicos</v>
          </cell>
          <cell r="K72">
            <v>42.71</v>
          </cell>
          <cell r="L72">
            <v>48.53</v>
          </cell>
          <cell r="M72">
            <v>51.45</v>
          </cell>
          <cell r="N72">
            <v>51.45</v>
          </cell>
          <cell r="O72">
            <v>51.76</v>
          </cell>
          <cell r="P72">
            <v>51.76</v>
          </cell>
          <cell r="Q72">
            <v>52.08</v>
          </cell>
          <cell r="R72">
            <v>52.08</v>
          </cell>
          <cell r="S72">
            <v>53.38</v>
          </cell>
          <cell r="T72">
            <v>59.04</v>
          </cell>
          <cell r="U72">
            <v>67.09</v>
          </cell>
          <cell r="V72">
            <v>71.13</v>
          </cell>
          <cell r="W72">
            <v>71.13</v>
          </cell>
          <cell r="X72">
            <v>71.56</v>
          </cell>
          <cell r="Y72">
            <v>71.56</v>
          </cell>
          <cell r="Z72">
            <v>72</v>
          </cell>
          <cell r="AA72">
            <v>72</v>
          </cell>
          <cell r="AB72">
            <v>73.790000000000006</v>
          </cell>
          <cell r="AC72" t="str">
            <v>Não</v>
          </cell>
          <cell r="AD72" t="str">
            <v>Não</v>
          </cell>
          <cell r="AE72" t="str">
            <v>Não</v>
          </cell>
          <cell r="AG72" t="str">
            <v>POSITIVA</v>
          </cell>
        </row>
        <row r="73">
          <cell r="F73">
            <v>7896070603240</v>
          </cell>
          <cell r="G73" t="str">
            <v>NOOTROPIL</v>
          </cell>
          <cell r="H73" t="str">
            <v>200 MG/ML SOL INJ CX 12 AMP VD AMB X 5 ML</v>
          </cell>
          <cell r="I73" t="str">
            <v>N06D0 - NOOTRÓPICOS</v>
          </cell>
          <cell r="J73" t="str">
            <v>Novo (Referência)</v>
          </cell>
          <cell r="K73">
            <v>19.489999999999998</v>
          </cell>
          <cell r="L73">
            <v>22.15</v>
          </cell>
          <cell r="M73">
            <v>23.48</v>
          </cell>
          <cell r="N73">
            <v>23.48</v>
          </cell>
          <cell r="O73">
            <v>23.63</v>
          </cell>
          <cell r="P73">
            <v>23.63</v>
          </cell>
          <cell r="Q73">
            <v>23.77</v>
          </cell>
          <cell r="R73">
            <v>23.77</v>
          </cell>
          <cell r="S73">
            <v>24.36</v>
          </cell>
          <cell r="T73">
            <v>26.94</v>
          </cell>
          <cell r="U73">
            <v>30.62</v>
          </cell>
          <cell r="V73">
            <v>32.46</v>
          </cell>
          <cell r="W73">
            <v>32.46</v>
          </cell>
          <cell r="X73">
            <v>32.67</v>
          </cell>
          <cell r="Y73">
            <v>32.67</v>
          </cell>
          <cell r="Z73">
            <v>32.86</v>
          </cell>
          <cell r="AA73">
            <v>32.86</v>
          </cell>
          <cell r="AB73">
            <v>33.68</v>
          </cell>
          <cell r="AC73" t="str">
            <v>Não</v>
          </cell>
          <cell r="AD73" t="str">
            <v>Não</v>
          </cell>
          <cell r="AE73" t="str">
            <v>Não</v>
          </cell>
          <cell r="AG73" t="str">
            <v>POSITIVA</v>
          </cell>
        </row>
        <row r="74">
          <cell r="F74">
            <v>7896070603271</v>
          </cell>
          <cell r="G74" t="str">
            <v>NOOTROPIL</v>
          </cell>
          <cell r="H74" t="str">
            <v>800 MG COM REV CT BL AL PLAS INC X 30</v>
          </cell>
          <cell r="I74" t="str">
            <v>N06D0 - NOOTRÓPICOS</v>
          </cell>
          <cell r="J74" t="str">
            <v>Novo (Referência)</v>
          </cell>
          <cell r="K74">
            <v>19.78</v>
          </cell>
          <cell r="L74">
            <v>22.48</v>
          </cell>
          <cell r="M74">
            <v>23.83</v>
          </cell>
          <cell r="N74">
            <v>23.83</v>
          </cell>
          <cell r="O74">
            <v>23.97</v>
          </cell>
          <cell r="P74">
            <v>23.97</v>
          </cell>
          <cell r="Q74">
            <v>24.12</v>
          </cell>
          <cell r="R74">
            <v>24.12</v>
          </cell>
          <cell r="S74">
            <v>24.72</v>
          </cell>
          <cell r="T74">
            <v>27.34</v>
          </cell>
          <cell r="U74">
            <v>31.08</v>
          </cell>
          <cell r="V74">
            <v>32.94</v>
          </cell>
          <cell r="W74">
            <v>32.94</v>
          </cell>
          <cell r="X74">
            <v>33.14</v>
          </cell>
          <cell r="Y74">
            <v>33.14</v>
          </cell>
          <cell r="Z74">
            <v>33.340000000000003</v>
          </cell>
          <cell r="AA74">
            <v>33.340000000000003</v>
          </cell>
          <cell r="AB74">
            <v>34.17</v>
          </cell>
          <cell r="AC74" t="str">
            <v>Não</v>
          </cell>
          <cell r="AD74" t="str">
            <v>Não</v>
          </cell>
          <cell r="AE74" t="str">
            <v>Não</v>
          </cell>
          <cell r="AG74" t="str">
            <v>POSITIVA</v>
          </cell>
        </row>
        <row r="75">
          <cell r="F75">
            <v>7896672201271</v>
          </cell>
          <cell r="G75" t="str">
            <v>ZYXEM</v>
          </cell>
          <cell r="H75" t="str">
            <v>5,0 MG COM REV CT BL AL/AL X 10 </v>
          </cell>
          <cell r="I75" t="str">
            <v>R06A0 - ANTI-HISTAMÍNICOS SISTÊMICOS</v>
          </cell>
          <cell r="J75" t="str">
            <v>Novo (Referência)</v>
          </cell>
          <cell r="K75">
            <v>28.8</v>
          </cell>
          <cell r="L75">
            <v>33.28</v>
          </cell>
          <cell r="M75">
            <v>35.590000000000003</v>
          </cell>
          <cell r="N75">
            <v>30.98</v>
          </cell>
          <cell r="O75">
            <v>35.840000000000003</v>
          </cell>
          <cell r="P75">
            <v>31.17</v>
          </cell>
          <cell r="Q75">
            <v>36.090000000000003</v>
          </cell>
          <cell r="R75">
            <v>31.36</v>
          </cell>
          <cell r="S75">
            <v>37.130000000000003</v>
          </cell>
          <cell r="T75">
            <v>38.630000000000003</v>
          </cell>
          <cell r="U75">
            <v>44.45</v>
          </cell>
          <cell r="V75">
            <v>47.44</v>
          </cell>
          <cell r="W75">
            <v>42.83</v>
          </cell>
          <cell r="X75">
            <v>47.76</v>
          </cell>
          <cell r="Y75">
            <v>43.09</v>
          </cell>
          <cell r="Z75">
            <v>48.08</v>
          </cell>
          <cell r="AA75">
            <v>43.35</v>
          </cell>
          <cell r="AB75">
            <v>49.42</v>
          </cell>
          <cell r="AC75" t="str">
            <v>Não</v>
          </cell>
          <cell r="AD75" t="str">
            <v>Não</v>
          </cell>
          <cell r="AE75" t="str">
            <v>Não</v>
          </cell>
          <cell r="AG75" t="str">
            <v>NEGATIVA</v>
          </cell>
        </row>
        <row r="76">
          <cell r="F76">
            <v>7896672201738</v>
          </cell>
          <cell r="G76" t="str">
            <v>ZYXEM</v>
          </cell>
          <cell r="H76" t="str">
            <v>5 MG/ML SOL OR CT FR VD AMB + CTG X 20 ML</v>
          </cell>
          <cell r="I76" t="str">
            <v>R06A0 - ANTI-HISTAMÍNICOS SISTÊMICOS</v>
          </cell>
          <cell r="J76" t="str">
            <v>Novo (Referência)</v>
          </cell>
          <cell r="K76">
            <v>34.17</v>
          </cell>
          <cell r="L76">
            <v>39.49</v>
          </cell>
          <cell r="M76">
            <v>42.23</v>
          </cell>
          <cell r="N76">
            <v>36.76</v>
          </cell>
          <cell r="O76">
            <v>42.52</v>
          </cell>
          <cell r="P76">
            <v>36.979999999999997</v>
          </cell>
          <cell r="Q76">
            <v>42.82</v>
          </cell>
          <cell r="R76">
            <v>37.21</v>
          </cell>
          <cell r="S76">
            <v>44.06</v>
          </cell>
          <cell r="T76">
            <v>45.84</v>
          </cell>
          <cell r="U76">
            <v>52.75</v>
          </cell>
          <cell r="V76">
            <v>56.29</v>
          </cell>
          <cell r="W76">
            <v>50.82</v>
          </cell>
          <cell r="X76">
            <v>56.66</v>
          </cell>
          <cell r="Y76">
            <v>51.12</v>
          </cell>
          <cell r="Z76">
            <v>57.05</v>
          </cell>
          <cell r="AA76">
            <v>51.44</v>
          </cell>
          <cell r="AB76">
            <v>58.65</v>
          </cell>
          <cell r="AC76" t="str">
            <v>Não</v>
          </cell>
          <cell r="AD76" t="str">
            <v>Não</v>
          </cell>
          <cell r="AE76" t="str">
            <v>Não</v>
          </cell>
          <cell r="AG76" t="str">
            <v>NEGATIVA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mento_27032019 v2"/>
      <sheetName val="Sheet1"/>
      <sheetName val="Sheet2"/>
    </sheetNames>
    <sheetDataSet>
      <sheetData sheetId="0"/>
      <sheetData sheetId="1"/>
      <sheetData sheetId="2">
        <row r="2">
          <cell r="A2" t="str">
            <v>EAN</v>
          </cell>
          <cell r="T2" t="str">
            <v>PF 12%</v>
          </cell>
          <cell r="U2" t="str">
            <v>PF 17%</v>
          </cell>
          <cell r="V2" t="str">
            <v>PF 17,5%</v>
          </cell>
          <cell r="W2" t="str">
            <v>PF 18%</v>
          </cell>
          <cell r="X2" t="str">
            <v>PF 20%</v>
          </cell>
          <cell r="Y2" t="str">
            <v>PF 17% - ZF</v>
          </cell>
          <cell r="AB2" t="str">
            <v>PMC 12%</v>
          </cell>
          <cell r="AC2" t="str">
            <v>PMC 17%</v>
          </cell>
          <cell r="AD2" t="str">
            <v>PMC 17,5%</v>
          </cell>
          <cell r="AE2" t="str">
            <v>PMC 18%</v>
          </cell>
          <cell r="AF2" t="str">
            <v>PMC 20%</v>
          </cell>
          <cell r="AG2" t="str">
            <v>PMC 17% - ZF</v>
          </cell>
        </row>
        <row r="3">
          <cell r="A3">
            <v>7895197030366</v>
          </cell>
          <cell r="T3">
            <v>77.709999999999994</v>
          </cell>
          <cell r="U3">
            <v>82.39</v>
          </cell>
          <cell r="V3">
            <v>82.89</v>
          </cell>
          <cell r="W3">
            <v>83.39</v>
          </cell>
          <cell r="X3">
            <v>85.48</v>
          </cell>
          <cell r="Y3">
            <v>82.39</v>
          </cell>
          <cell r="AB3">
            <v>107.43</v>
          </cell>
          <cell r="AC3">
            <v>113.9</v>
          </cell>
          <cell r="AD3">
            <v>114.59</v>
          </cell>
          <cell r="AE3">
            <v>115.28</v>
          </cell>
          <cell r="AF3">
            <v>118.17</v>
          </cell>
          <cell r="AG3">
            <v>113.9</v>
          </cell>
        </row>
        <row r="4">
          <cell r="A4">
            <v>7895197030397</v>
          </cell>
          <cell r="T4">
            <v>132.43</v>
          </cell>
          <cell r="U4">
            <v>140.41</v>
          </cell>
          <cell r="V4">
            <v>141.26</v>
          </cell>
          <cell r="W4">
            <v>142.12</v>
          </cell>
          <cell r="X4">
            <v>145.66999999999999</v>
          </cell>
          <cell r="Y4">
            <v>140.41</v>
          </cell>
          <cell r="AB4">
            <v>183.08</v>
          </cell>
          <cell r="AC4">
            <v>194.11</v>
          </cell>
          <cell r="AD4">
            <v>195.28</v>
          </cell>
          <cell r="AE4">
            <v>196.47</v>
          </cell>
          <cell r="AF4">
            <v>201.38</v>
          </cell>
          <cell r="AG4">
            <v>194.11</v>
          </cell>
        </row>
        <row r="5">
          <cell r="A5">
            <v>7895197030427</v>
          </cell>
          <cell r="T5">
            <v>283.56</v>
          </cell>
          <cell r="U5">
            <v>300.64</v>
          </cell>
          <cell r="V5">
            <v>302.47000000000003</v>
          </cell>
          <cell r="W5">
            <v>304.31</v>
          </cell>
          <cell r="X5">
            <v>311.92</v>
          </cell>
          <cell r="Y5">
            <v>300.64</v>
          </cell>
          <cell r="AB5">
            <v>392.01</v>
          </cell>
          <cell r="AC5">
            <v>415.62</v>
          </cell>
          <cell r="AD5">
            <v>418.15</v>
          </cell>
          <cell r="AE5">
            <v>420.69</v>
          </cell>
          <cell r="AF5">
            <v>431.21</v>
          </cell>
          <cell r="AG5">
            <v>415.62</v>
          </cell>
        </row>
        <row r="6">
          <cell r="A6">
            <v>7895197030458</v>
          </cell>
          <cell r="T6">
            <v>89.87</v>
          </cell>
          <cell r="U6">
            <v>95.28</v>
          </cell>
          <cell r="V6">
            <v>95.86</v>
          </cell>
          <cell r="W6">
            <v>96.44</v>
          </cell>
          <cell r="X6">
            <v>98.85</v>
          </cell>
          <cell r="Y6">
            <v>95.28</v>
          </cell>
          <cell r="AB6">
            <v>124.24</v>
          </cell>
          <cell r="AC6">
            <v>131.72</v>
          </cell>
          <cell r="AD6">
            <v>132.52000000000001</v>
          </cell>
          <cell r="AE6">
            <v>133.33000000000001</v>
          </cell>
          <cell r="AF6">
            <v>136.65</v>
          </cell>
          <cell r="AG6">
            <v>131.72</v>
          </cell>
        </row>
        <row r="7">
          <cell r="A7">
            <v>5413787002795</v>
          </cell>
          <cell r="T7">
            <v>37.94</v>
          </cell>
          <cell r="U7">
            <v>40.57</v>
          </cell>
          <cell r="V7">
            <v>40.85</v>
          </cell>
          <cell r="W7">
            <v>41.14</v>
          </cell>
          <cell r="X7">
            <v>42.33</v>
          </cell>
          <cell r="Y7">
            <v>35.31</v>
          </cell>
          <cell r="AB7">
            <v>50.68</v>
          </cell>
          <cell r="AC7">
            <v>54.08</v>
          </cell>
          <cell r="AD7">
            <v>54.44</v>
          </cell>
          <cell r="AE7">
            <v>54.81</v>
          </cell>
          <cell r="AF7">
            <v>56.34</v>
          </cell>
          <cell r="AG7">
            <v>48.81</v>
          </cell>
        </row>
        <row r="8">
          <cell r="A8">
            <v>5413787004799</v>
          </cell>
          <cell r="T8">
            <v>196.78</v>
          </cell>
          <cell r="U8">
            <v>210.43</v>
          </cell>
          <cell r="V8">
            <v>211.9</v>
          </cell>
          <cell r="W8">
            <v>213.39</v>
          </cell>
          <cell r="X8">
            <v>219.56</v>
          </cell>
          <cell r="Y8">
            <v>183.18</v>
          </cell>
          <cell r="AB8">
            <v>262.86</v>
          </cell>
          <cell r="AC8">
            <v>280.49</v>
          </cell>
          <cell r="AD8">
            <v>282.38</v>
          </cell>
          <cell r="AE8">
            <v>284.3</v>
          </cell>
          <cell r="AF8">
            <v>292.24</v>
          </cell>
          <cell r="AG8">
            <v>253.24</v>
          </cell>
        </row>
        <row r="9">
          <cell r="A9">
            <v>5413787006793</v>
          </cell>
          <cell r="T9">
            <v>82.09</v>
          </cell>
          <cell r="U9">
            <v>87.78</v>
          </cell>
          <cell r="V9">
            <v>88.39</v>
          </cell>
          <cell r="W9">
            <v>89.01</v>
          </cell>
          <cell r="X9">
            <v>91.59</v>
          </cell>
          <cell r="Y9">
            <v>76.41</v>
          </cell>
          <cell r="AB9">
            <v>109.65</v>
          </cell>
          <cell r="AC9">
            <v>117</v>
          </cell>
          <cell r="AD9">
            <v>117.79</v>
          </cell>
          <cell r="AE9">
            <v>118.59</v>
          </cell>
          <cell r="AF9">
            <v>121.91</v>
          </cell>
          <cell r="AG9">
            <v>105.63</v>
          </cell>
        </row>
        <row r="10">
          <cell r="A10">
            <v>4030729003507</v>
          </cell>
          <cell r="T10">
            <v>30.9</v>
          </cell>
          <cell r="U10">
            <v>33.049999999999997</v>
          </cell>
          <cell r="V10">
            <v>33.28</v>
          </cell>
          <cell r="W10">
            <v>33.51</v>
          </cell>
          <cell r="X10">
            <v>34.479999999999997</v>
          </cell>
          <cell r="Y10">
            <v>28.77</v>
          </cell>
          <cell r="AB10">
            <v>41.28</v>
          </cell>
          <cell r="AC10">
            <v>44.05</v>
          </cell>
          <cell r="AD10">
            <v>44.35</v>
          </cell>
          <cell r="AE10">
            <v>44.65</v>
          </cell>
          <cell r="AF10">
            <v>45.89</v>
          </cell>
          <cell r="AG10">
            <v>39.770000000000003</v>
          </cell>
        </row>
        <row r="11">
          <cell r="A11">
            <v>4030729003521</v>
          </cell>
          <cell r="T11">
            <v>247.21</v>
          </cell>
          <cell r="U11">
            <v>264.36</v>
          </cell>
          <cell r="V11">
            <v>266.2</v>
          </cell>
          <cell r="W11">
            <v>268.08</v>
          </cell>
          <cell r="X11">
            <v>275.83999999999997</v>
          </cell>
          <cell r="Y11">
            <v>230.13</v>
          </cell>
          <cell r="AB11">
            <v>330.22</v>
          </cell>
          <cell r="AC11">
            <v>352.37</v>
          </cell>
          <cell r="AD11">
            <v>354.74</v>
          </cell>
          <cell r="AE11">
            <v>357.16</v>
          </cell>
          <cell r="AF11">
            <v>367.15</v>
          </cell>
          <cell r="AG11">
            <v>318.14</v>
          </cell>
        </row>
        <row r="12">
          <cell r="A12">
            <v>4030729003545</v>
          </cell>
          <cell r="T12">
            <v>332.83</v>
          </cell>
          <cell r="U12">
            <v>355.91</v>
          </cell>
          <cell r="V12">
            <v>358.4</v>
          </cell>
          <cell r="W12">
            <v>360.92</v>
          </cell>
          <cell r="X12">
            <v>371.37</v>
          </cell>
          <cell r="Y12">
            <v>309.83</v>
          </cell>
          <cell r="AB12">
            <v>444.59</v>
          </cell>
          <cell r="AC12">
            <v>474.4</v>
          </cell>
          <cell r="AD12">
            <v>477.61</v>
          </cell>
          <cell r="AE12">
            <v>480.86</v>
          </cell>
          <cell r="AF12">
            <v>494.31</v>
          </cell>
          <cell r="AG12">
            <v>428.32</v>
          </cell>
        </row>
        <row r="13">
          <cell r="A13">
            <v>4030729003569</v>
          </cell>
          <cell r="T13">
            <v>494.45</v>
          </cell>
          <cell r="U13">
            <v>528.74</v>
          </cell>
          <cell r="V13">
            <v>532.42999999999995</v>
          </cell>
          <cell r="W13">
            <v>536.16999999999996</v>
          </cell>
          <cell r="X13">
            <v>551.70000000000005</v>
          </cell>
          <cell r="Y13">
            <v>460.28</v>
          </cell>
          <cell r="AB13">
            <v>660.48</v>
          </cell>
          <cell r="AC13">
            <v>704.77</v>
          </cell>
          <cell r="AD13">
            <v>709.53</v>
          </cell>
          <cell r="AE13">
            <v>714.35</v>
          </cell>
          <cell r="AF13">
            <v>734.33</v>
          </cell>
          <cell r="AG13">
            <v>636.30999999999995</v>
          </cell>
        </row>
        <row r="14">
          <cell r="A14">
            <v>4030729003538</v>
          </cell>
          <cell r="T14">
            <v>61.81</v>
          </cell>
          <cell r="U14">
            <v>66.09</v>
          </cell>
          <cell r="V14">
            <v>66.55</v>
          </cell>
          <cell r="W14">
            <v>67.02</v>
          </cell>
          <cell r="X14">
            <v>68.959999999999994</v>
          </cell>
          <cell r="Y14">
            <v>57.53</v>
          </cell>
          <cell r="AB14">
            <v>82.56</v>
          </cell>
          <cell r="AC14">
            <v>88.09</v>
          </cell>
          <cell r="AD14">
            <v>88.69</v>
          </cell>
          <cell r="AE14">
            <v>89.29</v>
          </cell>
          <cell r="AF14">
            <v>91.79</v>
          </cell>
          <cell r="AG14">
            <v>79.53</v>
          </cell>
        </row>
        <row r="15">
          <cell r="A15">
            <v>7896070603271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</row>
        <row r="16">
          <cell r="A16">
            <v>7896070603240</v>
          </cell>
          <cell r="T16" t="e">
            <v>#N/A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</row>
        <row r="17">
          <cell r="A17">
            <v>5413787041794</v>
          </cell>
          <cell r="T17">
            <v>34.72</v>
          </cell>
          <cell r="U17">
            <v>37.130000000000003</v>
          </cell>
          <cell r="V17">
            <v>37.39</v>
          </cell>
          <cell r="W17">
            <v>37.65</v>
          </cell>
          <cell r="X17">
            <v>38.74</v>
          </cell>
          <cell r="Y17">
            <v>32.32</v>
          </cell>
          <cell r="AB17">
            <v>46.38</v>
          </cell>
          <cell r="AC17">
            <v>49.49</v>
          </cell>
          <cell r="AD17">
            <v>49.83</v>
          </cell>
          <cell r="AE17">
            <v>50.17</v>
          </cell>
          <cell r="AF17">
            <v>51.56</v>
          </cell>
          <cell r="AG17">
            <v>44.68</v>
          </cell>
        </row>
        <row r="18">
          <cell r="A18">
            <v>5413787037797</v>
          </cell>
          <cell r="T18">
            <v>41.2</v>
          </cell>
          <cell r="U18">
            <v>44.05</v>
          </cell>
          <cell r="V18">
            <v>44.36</v>
          </cell>
          <cell r="W18">
            <v>44.67</v>
          </cell>
          <cell r="X18">
            <v>45.97</v>
          </cell>
          <cell r="Y18">
            <v>38.35</v>
          </cell>
          <cell r="AB18">
            <v>55.03</v>
          </cell>
          <cell r="AC18">
            <v>58.72</v>
          </cell>
          <cell r="AD18">
            <v>59.11</v>
          </cell>
          <cell r="AE18">
            <v>59.52</v>
          </cell>
          <cell r="AF18">
            <v>61.19</v>
          </cell>
          <cell r="AG18">
            <v>53.02</v>
          </cell>
        </row>
        <row r="19">
          <cell r="A19">
            <v>4030729003767</v>
          </cell>
          <cell r="T19">
            <v>43.96</v>
          </cell>
          <cell r="U19">
            <v>47.01</v>
          </cell>
          <cell r="V19">
            <v>47.34</v>
          </cell>
          <cell r="W19">
            <v>47.67</v>
          </cell>
          <cell r="X19">
            <v>49.05</v>
          </cell>
          <cell r="Y19">
            <v>40.92</v>
          </cell>
          <cell r="AB19">
            <v>58.72</v>
          </cell>
          <cell r="AC19">
            <v>62.66</v>
          </cell>
          <cell r="AD19">
            <v>63.09</v>
          </cell>
          <cell r="AE19">
            <v>63.51</v>
          </cell>
          <cell r="AF19">
            <v>65.290000000000006</v>
          </cell>
          <cell r="AG19">
            <v>56.57</v>
          </cell>
        </row>
        <row r="20">
          <cell r="A20">
            <v>5413787008797</v>
          </cell>
          <cell r="T20">
            <v>176</v>
          </cell>
          <cell r="U20">
            <v>188.2</v>
          </cell>
          <cell r="V20">
            <v>189.52</v>
          </cell>
          <cell r="W20">
            <v>190.85</v>
          </cell>
          <cell r="X20">
            <v>196.38</v>
          </cell>
          <cell r="Y20">
            <v>163.84</v>
          </cell>
          <cell r="AB20">
            <v>235.1</v>
          </cell>
          <cell r="AC20">
            <v>250.86</v>
          </cell>
          <cell r="AD20">
            <v>252.56</v>
          </cell>
          <cell r="AE20">
            <v>254.27</v>
          </cell>
          <cell r="AF20">
            <v>261.39</v>
          </cell>
          <cell r="AG20">
            <v>226.5</v>
          </cell>
        </row>
        <row r="21">
          <cell r="A21">
            <v>5413787010790</v>
          </cell>
          <cell r="T21">
            <v>264</v>
          </cell>
          <cell r="U21">
            <v>282.31</v>
          </cell>
          <cell r="V21">
            <v>284.27999999999997</v>
          </cell>
          <cell r="W21">
            <v>286.27999999999997</v>
          </cell>
          <cell r="X21">
            <v>294.57</v>
          </cell>
          <cell r="Y21">
            <v>245.76</v>
          </cell>
          <cell r="AB21">
            <v>352.65</v>
          </cell>
          <cell r="AC21">
            <v>376.3</v>
          </cell>
          <cell r="AD21">
            <v>378.84</v>
          </cell>
          <cell r="AE21">
            <v>381.42</v>
          </cell>
          <cell r="AF21">
            <v>392.08</v>
          </cell>
          <cell r="AG21">
            <v>339.75</v>
          </cell>
        </row>
        <row r="22">
          <cell r="A22">
            <v>5413787012794</v>
          </cell>
          <cell r="T22">
            <v>343.64</v>
          </cell>
          <cell r="U22">
            <v>367.48</v>
          </cell>
          <cell r="V22">
            <v>370.04</v>
          </cell>
          <cell r="W22">
            <v>372.65</v>
          </cell>
          <cell r="X22">
            <v>383.43</v>
          </cell>
          <cell r="Y22">
            <v>319.89999999999998</v>
          </cell>
          <cell r="AB22">
            <v>459.03</v>
          </cell>
          <cell r="AC22">
            <v>489.82</v>
          </cell>
          <cell r="AD22">
            <v>493.12</v>
          </cell>
          <cell r="AE22">
            <v>496.48</v>
          </cell>
          <cell r="AF22">
            <v>510.36</v>
          </cell>
          <cell r="AG22">
            <v>442.24</v>
          </cell>
        </row>
        <row r="23">
          <cell r="A23">
            <v>4030729003750</v>
          </cell>
          <cell r="T23">
            <v>125.72</v>
          </cell>
          <cell r="U23">
            <v>134.44</v>
          </cell>
          <cell r="V23">
            <v>135.38</v>
          </cell>
          <cell r="W23">
            <v>136.33000000000001</v>
          </cell>
          <cell r="X23">
            <v>140.27000000000001</v>
          </cell>
          <cell r="Y23">
            <v>117.03</v>
          </cell>
          <cell r="AB23">
            <v>167.93</v>
          </cell>
          <cell r="AC23">
            <v>179.2</v>
          </cell>
          <cell r="AD23">
            <v>180.41</v>
          </cell>
          <cell r="AE23">
            <v>181.63</v>
          </cell>
          <cell r="AF23">
            <v>186.7</v>
          </cell>
          <cell r="AG23">
            <v>161.79</v>
          </cell>
        </row>
        <row r="24">
          <cell r="A24">
            <v>5413787003792</v>
          </cell>
          <cell r="T24">
            <v>94.82</v>
          </cell>
          <cell r="U24">
            <v>101.39</v>
          </cell>
          <cell r="V24">
            <v>102.1</v>
          </cell>
          <cell r="W24">
            <v>102.82</v>
          </cell>
          <cell r="X24">
            <v>105.79</v>
          </cell>
          <cell r="Y24">
            <v>88.26</v>
          </cell>
          <cell r="AB24">
            <v>126.66</v>
          </cell>
          <cell r="AC24">
            <v>135.15</v>
          </cell>
          <cell r="AD24">
            <v>136.06</v>
          </cell>
          <cell r="AE24">
            <v>136.97999999999999</v>
          </cell>
          <cell r="AF24">
            <v>140.81</v>
          </cell>
          <cell r="AG24">
            <v>122.01</v>
          </cell>
        </row>
        <row r="25">
          <cell r="A25">
            <v>5413787005796</v>
          </cell>
          <cell r="T25">
            <v>393.55</v>
          </cell>
          <cell r="U25">
            <v>420.84</v>
          </cell>
          <cell r="V25">
            <v>423.78</v>
          </cell>
          <cell r="W25">
            <v>426.76</v>
          </cell>
          <cell r="X25">
            <v>439.12</v>
          </cell>
          <cell r="Y25">
            <v>366.35</v>
          </cell>
          <cell r="AB25">
            <v>525.70000000000005</v>
          </cell>
          <cell r="AC25">
            <v>560.95000000000005</v>
          </cell>
          <cell r="AD25">
            <v>564.74</v>
          </cell>
          <cell r="AE25">
            <v>568.58000000000004</v>
          </cell>
          <cell r="AF25">
            <v>584.48</v>
          </cell>
          <cell r="AG25">
            <v>506.46</v>
          </cell>
        </row>
        <row r="26">
          <cell r="A26">
            <v>4030729003743</v>
          </cell>
          <cell r="T26">
            <v>138.41999999999999</v>
          </cell>
          <cell r="U26">
            <v>148.02000000000001</v>
          </cell>
          <cell r="V26">
            <v>149.05000000000001</v>
          </cell>
          <cell r="W26">
            <v>150.1</v>
          </cell>
          <cell r="X26">
            <v>154.44999999999999</v>
          </cell>
          <cell r="Y26">
            <v>128.85</v>
          </cell>
          <cell r="AB26">
            <v>184.9</v>
          </cell>
          <cell r="AC26">
            <v>197.3</v>
          </cell>
          <cell r="AD26">
            <v>198.63</v>
          </cell>
          <cell r="AE26">
            <v>199.98</v>
          </cell>
          <cell r="AF26">
            <v>205.58</v>
          </cell>
          <cell r="AG26">
            <v>178.13</v>
          </cell>
        </row>
        <row r="27">
          <cell r="A27">
            <v>7895197400374</v>
          </cell>
          <cell r="T27" t="e">
            <v>#N/A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</row>
        <row r="28">
          <cell r="A28">
            <v>7895197400381</v>
          </cell>
          <cell r="T28">
            <v>1892.17</v>
          </cell>
          <cell r="U28">
            <v>2006.16</v>
          </cell>
          <cell r="V28">
            <v>2018.32</v>
          </cell>
          <cell r="W28">
            <v>2030.63</v>
          </cell>
          <cell r="X28">
            <v>2081.39</v>
          </cell>
          <cell r="Y28">
            <v>2006.16</v>
          </cell>
          <cell r="AB28">
            <v>2615.81</v>
          </cell>
          <cell r="AC28">
            <v>2773.4</v>
          </cell>
          <cell r="AD28">
            <v>2790.21</v>
          </cell>
          <cell r="AE28">
            <v>2807.22</v>
          </cell>
          <cell r="AF28">
            <v>2877.4</v>
          </cell>
          <cell r="AG28">
            <v>2773.4</v>
          </cell>
        </row>
        <row r="29">
          <cell r="A29">
            <v>7896672201271</v>
          </cell>
          <cell r="T29" t="e">
            <v>#N/A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</row>
        <row r="30">
          <cell r="A30">
            <v>7896672201738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</row>
        <row r="31">
          <cell r="A31">
            <v>5413787007790</v>
          </cell>
          <cell r="T31">
            <v>88</v>
          </cell>
          <cell r="U31">
            <v>94.11</v>
          </cell>
          <cell r="V31">
            <v>94.76</v>
          </cell>
          <cell r="W31">
            <v>95.43</v>
          </cell>
          <cell r="X31">
            <v>98.19</v>
          </cell>
          <cell r="Y31">
            <v>81.92</v>
          </cell>
          <cell r="AB31">
            <v>117.55</v>
          </cell>
          <cell r="AC31">
            <v>125.44</v>
          </cell>
          <cell r="AD31">
            <v>126.28</v>
          </cell>
          <cell r="AE31">
            <v>127.14</v>
          </cell>
          <cell r="AF31">
            <v>130.69</v>
          </cell>
          <cell r="AG31">
            <v>113.25</v>
          </cell>
        </row>
        <row r="32">
          <cell r="A32">
            <v>4030729003774</v>
          </cell>
          <cell r="T32">
            <v>351.99</v>
          </cell>
          <cell r="U32">
            <v>376.4</v>
          </cell>
          <cell r="V32">
            <v>379.02</v>
          </cell>
          <cell r="W32">
            <v>381.69</v>
          </cell>
          <cell r="X32">
            <v>392.74</v>
          </cell>
          <cell r="Y32">
            <v>327.66000000000003</v>
          </cell>
          <cell r="AB32">
            <v>470.18</v>
          </cell>
          <cell r="AC32">
            <v>501.71</v>
          </cell>
          <cell r="AD32">
            <v>505.09</v>
          </cell>
          <cell r="AE32">
            <v>508.53</v>
          </cell>
          <cell r="AF32">
            <v>522.75</v>
          </cell>
          <cell r="AG32">
            <v>452.97</v>
          </cell>
        </row>
        <row r="33">
          <cell r="A33">
            <v>4030729003798</v>
          </cell>
          <cell r="T33">
            <v>528.01</v>
          </cell>
          <cell r="U33">
            <v>564.63</v>
          </cell>
          <cell r="V33">
            <v>568.57000000000005</v>
          </cell>
          <cell r="W33">
            <v>572.57000000000005</v>
          </cell>
          <cell r="X33">
            <v>589.15</v>
          </cell>
          <cell r="Y33">
            <v>491.52</v>
          </cell>
          <cell r="AB33">
            <v>705.31</v>
          </cell>
          <cell r="AC33">
            <v>752.61</v>
          </cell>
          <cell r="AD33">
            <v>757.69</v>
          </cell>
          <cell r="AE33">
            <v>762.84</v>
          </cell>
          <cell r="AF33">
            <v>784.18</v>
          </cell>
          <cell r="AG33">
            <v>679.5</v>
          </cell>
        </row>
        <row r="34">
          <cell r="A34">
            <v>4030729003781</v>
          </cell>
          <cell r="T34">
            <v>687.29</v>
          </cell>
          <cell r="U34">
            <v>734.95</v>
          </cell>
          <cell r="V34">
            <v>740.09</v>
          </cell>
          <cell r="W34">
            <v>745.29</v>
          </cell>
          <cell r="X34">
            <v>766.87</v>
          </cell>
          <cell r="Y34">
            <v>639.79</v>
          </cell>
          <cell r="AB34">
            <v>918.07</v>
          </cell>
          <cell r="AC34">
            <v>979.63</v>
          </cell>
          <cell r="AD34">
            <v>986.26</v>
          </cell>
          <cell r="AE34">
            <v>992.96</v>
          </cell>
          <cell r="AF34">
            <v>1020.73</v>
          </cell>
          <cell r="AG34">
            <v>884.47</v>
          </cell>
        </row>
        <row r="35">
          <cell r="A35">
            <v>7895197030380</v>
          </cell>
          <cell r="T35">
            <v>69.930000000000007</v>
          </cell>
          <cell r="U35">
            <v>74.14</v>
          </cell>
          <cell r="V35">
            <v>74.59</v>
          </cell>
          <cell r="W35">
            <v>75.05</v>
          </cell>
          <cell r="X35">
            <v>76.92</v>
          </cell>
          <cell r="Y35">
            <v>74.14</v>
          </cell>
          <cell r="AB35">
            <v>96.67</v>
          </cell>
          <cell r="AC35">
            <v>102.49</v>
          </cell>
          <cell r="AD35">
            <v>103.12</v>
          </cell>
          <cell r="AE35">
            <v>103.75</v>
          </cell>
          <cell r="AF35">
            <v>106.34</v>
          </cell>
          <cell r="AG35">
            <v>102.49</v>
          </cell>
        </row>
        <row r="36">
          <cell r="A36">
            <v>7895197030373</v>
          </cell>
          <cell r="T36">
            <v>78.599999999999994</v>
          </cell>
          <cell r="U36">
            <v>83.33</v>
          </cell>
          <cell r="V36">
            <v>83.84</v>
          </cell>
          <cell r="W36">
            <v>84.35</v>
          </cell>
          <cell r="X36">
            <v>86.46</v>
          </cell>
          <cell r="Y36">
            <v>83.33</v>
          </cell>
          <cell r="AB36">
            <v>108.66</v>
          </cell>
          <cell r="AC36">
            <v>115.2</v>
          </cell>
          <cell r="AD36">
            <v>115.9</v>
          </cell>
          <cell r="AE36">
            <v>116.61</v>
          </cell>
          <cell r="AF36">
            <v>119.53</v>
          </cell>
          <cell r="AG36">
            <v>115.2</v>
          </cell>
        </row>
        <row r="37">
          <cell r="A37">
            <v>7895197030441</v>
          </cell>
          <cell r="T37">
            <v>255.24</v>
          </cell>
          <cell r="U37">
            <v>270.62</v>
          </cell>
          <cell r="V37">
            <v>272.26</v>
          </cell>
          <cell r="W37">
            <v>273.92</v>
          </cell>
          <cell r="X37">
            <v>280.77</v>
          </cell>
          <cell r="Y37">
            <v>270.62</v>
          </cell>
          <cell r="AB37">
            <v>352.85</v>
          </cell>
          <cell r="AC37">
            <v>374.12</v>
          </cell>
          <cell r="AD37">
            <v>376.38</v>
          </cell>
          <cell r="AE37">
            <v>378.68</v>
          </cell>
          <cell r="AF37">
            <v>388.15</v>
          </cell>
          <cell r="AG37">
            <v>374.12</v>
          </cell>
        </row>
        <row r="38">
          <cell r="A38">
            <v>7895197030434</v>
          </cell>
          <cell r="T38">
            <v>340.41</v>
          </cell>
          <cell r="U38">
            <v>360.92</v>
          </cell>
          <cell r="V38">
            <v>363.11</v>
          </cell>
          <cell r="W38">
            <v>365.32</v>
          </cell>
          <cell r="X38">
            <v>374.46</v>
          </cell>
          <cell r="Y38">
            <v>360.92</v>
          </cell>
          <cell r="AB38">
            <v>470.6</v>
          </cell>
          <cell r="AC38">
            <v>498.95</v>
          </cell>
          <cell r="AD38">
            <v>501.98</v>
          </cell>
          <cell r="AE38">
            <v>505.04</v>
          </cell>
          <cell r="AF38">
            <v>517.66999999999996</v>
          </cell>
          <cell r="AG38">
            <v>498.95</v>
          </cell>
        </row>
        <row r="39">
          <cell r="A39">
            <v>7895197030410</v>
          </cell>
          <cell r="T39">
            <v>119.19</v>
          </cell>
          <cell r="U39">
            <v>126.37</v>
          </cell>
          <cell r="V39">
            <v>127.13</v>
          </cell>
          <cell r="W39">
            <v>127.91</v>
          </cell>
          <cell r="X39">
            <v>131.11000000000001</v>
          </cell>
          <cell r="Y39">
            <v>126.37</v>
          </cell>
          <cell r="AB39">
            <v>164.77</v>
          </cell>
          <cell r="AC39">
            <v>174.7</v>
          </cell>
          <cell r="AD39">
            <v>175.75</v>
          </cell>
          <cell r="AE39">
            <v>176.83</v>
          </cell>
          <cell r="AF39">
            <v>181.25</v>
          </cell>
          <cell r="AG39">
            <v>174.7</v>
          </cell>
        </row>
        <row r="40">
          <cell r="A40">
            <v>7895197030403</v>
          </cell>
          <cell r="T40">
            <v>158.96</v>
          </cell>
          <cell r="U40">
            <v>168.53</v>
          </cell>
          <cell r="V40">
            <v>169.56</v>
          </cell>
          <cell r="W40">
            <v>170.59</v>
          </cell>
          <cell r="X40">
            <v>174.85</v>
          </cell>
          <cell r="Y40">
            <v>168.53</v>
          </cell>
          <cell r="AB40">
            <v>219.75</v>
          </cell>
          <cell r="AC40">
            <v>232.98</v>
          </cell>
          <cell r="AD40">
            <v>234.41</v>
          </cell>
          <cell r="AE40">
            <v>235.83</v>
          </cell>
          <cell r="AF40">
            <v>241.72</v>
          </cell>
          <cell r="AG40">
            <v>232.98</v>
          </cell>
        </row>
        <row r="41">
          <cell r="A41">
            <v>7895197010450</v>
          </cell>
          <cell r="T41">
            <v>2810.17</v>
          </cell>
          <cell r="U41">
            <v>2979.46</v>
          </cell>
          <cell r="V41">
            <v>2997.52</v>
          </cell>
          <cell r="W41">
            <v>3015.79</v>
          </cell>
          <cell r="X41">
            <v>3091.19</v>
          </cell>
          <cell r="Y41">
            <v>2979.46</v>
          </cell>
          <cell r="AB41">
            <v>3884.9</v>
          </cell>
          <cell r="AC41">
            <v>4118.93</v>
          </cell>
          <cell r="AD41">
            <v>4143.8999999999996</v>
          </cell>
          <cell r="AE41">
            <v>4169.16</v>
          </cell>
          <cell r="AF41">
            <v>4273.3900000000003</v>
          </cell>
          <cell r="AG41">
            <v>4118.93</v>
          </cell>
        </row>
        <row r="42">
          <cell r="A42">
            <v>7895197010436</v>
          </cell>
          <cell r="T42">
            <v>682.57</v>
          </cell>
          <cell r="U42">
            <v>723.69</v>
          </cell>
          <cell r="V42">
            <v>728.07</v>
          </cell>
          <cell r="W42">
            <v>732.51</v>
          </cell>
          <cell r="X42">
            <v>750.82</v>
          </cell>
          <cell r="Y42">
            <v>723.69</v>
          </cell>
          <cell r="AB42">
            <v>943.61</v>
          </cell>
          <cell r="AC42">
            <v>1000.46</v>
          </cell>
          <cell r="AD42">
            <v>1006.51</v>
          </cell>
          <cell r="AE42">
            <v>1012.65</v>
          </cell>
          <cell r="AF42">
            <v>1037.96</v>
          </cell>
          <cell r="AG42">
            <v>1000.46</v>
          </cell>
        </row>
        <row r="43">
          <cell r="A43">
            <v>7895197010443</v>
          </cell>
          <cell r="T43">
            <v>1365.2</v>
          </cell>
          <cell r="U43">
            <v>1447.44</v>
          </cell>
          <cell r="V43">
            <v>1456.22</v>
          </cell>
          <cell r="W43">
            <v>1465.1</v>
          </cell>
          <cell r="X43">
            <v>1501.72</v>
          </cell>
          <cell r="Y43">
            <v>1447.44</v>
          </cell>
          <cell r="AB43">
            <v>1887.31</v>
          </cell>
          <cell r="AC43">
            <v>2001</v>
          </cell>
          <cell r="AD43">
            <v>2013.14</v>
          </cell>
          <cell r="AE43">
            <v>2025.41</v>
          </cell>
          <cell r="AF43">
            <v>2076.04</v>
          </cell>
          <cell r="AG43">
            <v>2001</v>
          </cell>
        </row>
        <row r="44">
          <cell r="A44">
            <v>4030729003514</v>
          </cell>
          <cell r="T44">
            <v>123.61</v>
          </cell>
          <cell r="U44">
            <v>132.18</v>
          </cell>
          <cell r="V44">
            <v>133.11000000000001</v>
          </cell>
          <cell r="W44">
            <v>134.04</v>
          </cell>
          <cell r="X44">
            <v>137.91999999999999</v>
          </cell>
          <cell r="Y44">
            <v>115.07</v>
          </cell>
          <cell r="AB44">
            <v>165.12</v>
          </cell>
          <cell r="AC44">
            <v>176.19</v>
          </cell>
          <cell r="AD44">
            <v>177.38</v>
          </cell>
          <cell r="AE44">
            <v>178.59</v>
          </cell>
          <cell r="AF44">
            <v>183.58</v>
          </cell>
          <cell r="AG44">
            <v>159.08000000000001</v>
          </cell>
        </row>
        <row r="45">
          <cell r="A45">
            <v>7895197010511</v>
          </cell>
          <cell r="T45">
            <v>1967.8</v>
          </cell>
          <cell r="U45">
            <v>2086.34</v>
          </cell>
          <cell r="V45">
            <v>2098.9899999999998</v>
          </cell>
          <cell r="W45">
            <v>2111.79</v>
          </cell>
          <cell r="X45">
            <v>2164.58</v>
          </cell>
          <cell r="Y45">
            <v>2086.34</v>
          </cell>
          <cell r="AB45">
            <v>2720.37</v>
          </cell>
          <cell r="AC45">
            <v>2884.24</v>
          </cell>
          <cell r="AD45">
            <v>2901.73</v>
          </cell>
          <cell r="AE45">
            <v>2919.42</v>
          </cell>
          <cell r="AF45">
            <v>2992.4</v>
          </cell>
          <cell r="AG45">
            <v>2884.24</v>
          </cell>
        </row>
        <row r="46">
          <cell r="A46">
            <v>7895197010498</v>
          </cell>
          <cell r="T46">
            <v>491.96</v>
          </cell>
          <cell r="U46">
            <v>521.59</v>
          </cell>
          <cell r="V46">
            <v>524.75</v>
          </cell>
          <cell r="W46">
            <v>527.95000000000005</v>
          </cell>
          <cell r="X46">
            <v>541.15</v>
          </cell>
          <cell r="Y46">
            <v>521.59</v>
          </cell>
          <cell r="AB46">
            <v>680.11</v>
          </cell>
          <cell r="AC46">
            <v>721.07</v>
          </cell>
          <cell r="AD46">
            <v>725.44</v>
          </cell>
          <cell r="AE46">
            <v>729.86</v>
          </cell>
          <cell r="AF46">
            <v>748.11</v>
          </cell>
          <cell r="AG46">
            <v>721.07</v>
          </cell>
        </row>
        <row r="47">
          <cell r="A47">
            <v>7895197010504</v>
          </cell>
          <cell r="T47">
            <v>983.9</v>
          </cell>
          <cell r="U47">
            <v>1043.17</v>
          </cell>
          <cell r="V47">
            <v>1049.49</v>
          </cell>
          <cell r="W47">
            <v>1055.8900000000001</v>
          </cell>
          <cell r="X47">
            <v>1082.29</v>
          </cell>
          <cell r="Y47">
            <v>1043.17</v>
          </cell>
          <cell r="AB47">
            <v>1360.18</v>
          </cell>
          <cell r="AC47">
            <v>1442.12</v>
          </cell>
          <cell r="AD47">
            <v>1450.86</v>
          </cell>
          <cell r="AE47">
            <v>1459.71</v>
          </cell>
          <cell r="AF47">
            <v>1496.2</v>
          </cell>
          <cell r="AG47">
            <v>1442.12</v>
          </cell>
        </row>
        <row r="48">
          <cell r="A48">
            <v>7895197200028</v>
          </cell>
          <cell r="T48">
            <v>2111.5100000000002</v>
          </cell>
          <cell r="U48">
            <v>2238.71</v>
          </cell>
          <cell r="V48">
            <v>2252.27</v>
          </cell>
          <cell r="W48">
            <v>2266.0100000000002</v>
          </cell>
          <cell r="X48">
            <v>2322.66</v>
          </cell>
          <cell r="Y48">
            <v>2238.71</v>
          </cell>
          <cell r="AB48">
            <v>2919.04</v>
          </cell>
          <cell r="AC48">
            <v>3094.89</v>
          </cell>
          <cell r="AD48">
            <v>3113.63</v>
          </cell>
          <cell r="AE48">
            <v>3132.62</v>
          </cell>
          <cell r="AF48">
            <v>3210.94</v>
          </cell>
          <cell r="AG48">
            <v>3094.89</v>
          </cell>
        </row>
        <row r="49">
          <cell r="A49">
            <v>5413787009794</v>
          </cell>
          <cell r="T49">
            <v>132</v>
          </cell>
          <cell r="U49">
            <v>141.16</v>
          </cell>
          <cell r="V49">
            <v>142.13999999999999</v>
          </cell>
          <cell r="W49">
            <v>143.13999999999999</v>
          </cell>
          <cell r="X49">
            <v>147.29</v>
          </cell>
          <cell r="Y49">
            <v>122.88</v>
          </cell>
          <cell r="AB49">
            <v>176.32</v>
          </cell>
          <cell r="AC49">
            <v>188.16</v>
          </cell>
          <cell r="AD49">
            <v>189.42</v>
          </cell>
          <cell r="AE49">
            <v>190.71</v>
          </cell>
          <cell r="AF49">
            <v>196.05</v>
          </cell>
          <cell r="AG49">
            <v>169.87</v>
          </cell>
        </row>
        <row r="50">
          <cell r="A50">
            <v>5413787011797</v>
          </cell>
          <cell r="T50">
            <v>171.81</v>
          </cell>
          <cell r="U50">
            <v>183.73</v>
          </cell>
          <cell r="V50">
            <v>185.01</v>
          </cell>
          <cell r="W50">
            <v>186.31</v>
          </cell>
          <cell r="X50">
            <v>191.71</v>
          </cell>
          <cell r="Y50">
            <v>159.94</v>
          </cell>
          <cell r="AB50">
            <v>229.5</v>
          </cell>
          <cell r="AC50">
            <v>244.9</v>
          </cell>
          <cell r="AD50">
            <v>246.55</v>
          </cell>
          <cell r="AE50">
            <v>248.23</v>
          </cell>
          <cell r="AF50">
            <v>255.17</v>
          </cell>
          <cell r="AG50">
            <v>221.11</v>
          </cell>
        </row>
        <row r="51">
          <cell r="A51">
            <v>7895197130288</v>
          </cell>
          <cell r="T51">
            <v>572.97</v>
          </cell>
          <cell r="U51">
            <v>607.49</v>
          </cell>
          <cell r="V51">
            <v>611.16999999999996</v>
          </cell>
          <cell r="W51">
            <v>614.9</v>
          </cell>
          <cell r="X51">
            <v>630.27</v>
          </cell>
          <cell r="Y51">
            <v>607.49</v>
          </cell>
          <cell r="AB51">
            <v>792.1</v>
          </cell>
          <cell r="AC51">
            <v>839.82</v>
          </cell>
          <cell r="AD51">
            <v>844.91</v>
          </cell>
          <cell r="AE51">
            <v>850.06</v>
          </cell>
          <cell r="AF51">
            <v>871.31</v>
          </cell>
          <cell r="AG51">
            <v>839.82</v>
          </cell>
        </row>
        <row r="52">
          <cell r="A52">
            <v>4030729003552</v>
          </cell>
          <cell r="T52">
            <v>83.21</v>
          </cell>
          <cell r="U52">
            <v>88.98</v>
          </cell>
          <cell r="V52">
            <v>89.6</v>
          </cell>
          <cell r="W52">
            <v>90.24</v>
          </cell>
          <cell r="X52">
            <v>92.85</v>
          </cell>
          <cell r="Y52">
            <v>77.459999999999994</v>
          </cell>
          <cell r="AB52">
            <v>111.15</v>
          </cell>
          <cell r="AC52">
            <v>118.6</v>
          </cell>
          <cell r="AD52">
            <v>119.4</v>
          </cell>
          <cell r="AE52">
            <v>120.22</v>
          </cell>
          <cell r="AF52">
            <v>123.59</v>
          </cell>
          <cell r="AG52">
            <v>107.08</v>
          </cell>
        </row>
        <row r="53">
          <cell r="A53">
            <v>7895197130073</v>
          </cell>
          <cell r="T53">
            <v>77.83</v>
          </cell>
          <cell r="U53">
            <v>82.52</v>
          </cell>
          <cell r="V53">
            <v>83.02</v>
          </cell>
          <cell r="W53">
            <v>83.53</v>
          </cell>
          <cell r="X53">
            <v>85.62</v>
          </cell>
          <cell r="Y53">
            <v>82.52</v>
          </cell>
          <cell r="AB53">
            <v>107.6</v>
          </cell>
          <cell r="AC53">
            <v>114.08</v>
          </cell>
          <cell r="AD53">
            <v>114.77</v>
          </cell>
          <cell r="AE53">
            <v>115.47</v>
          </cell>
          <cell r="AF53">
            <v>118.36</v>
          </cell>
          <cell r="AG53">
            <v>114.08</v>
          </cell>
        </row>
        <row r="54">
          <cell r="A54">
            <v>7895197130257</v>
          </cell>
          <cell r="T54">
            <v>1115.3800000000001</v>
          </cell>
          <cell r="U54">
            <v>1182.57</v>
          </cell>
          <cell r="V54">
            <v>1189.73</v>
          </cell>
          <cell r="W54">
            <v>1196.99</v>
          </cell>
          <cell r="X54">
            <v>1226.9100000000001</v>
          </cell>
          <cell r="Y54">
            <v>1182.57</v>
          </cell>
          <cell r="AB54">
            <v>1541.95</v>
          </cell>
          <cell r="AC54">
            <v>1634.83</v>
          </cell>
          <cell r="AD54">
            <v>1644.73</v>
          </cell>
          <cell r="AE54">
            <v>1654.77</v>
          </cell>
          <cell r="AF54">
            <v>1696.13</v>
          </cell>
          <cell r="AG54">
            <v>1634.83</v>
          </cell>
        </row>
        <row r="55">
          <cell r="A55">
            <v>7895197130097</v>
          </cell>
          <cell r="T55">
            <v>152.56</v>
          </cell>
          <cell r="U55">
            <v>161.75</v>
          </cell>
          <cell r="V55">
            <v>162.72999999999999</v>
          </cell>
          <cell r="W55">
            <v>163.72999999999999</v>
          </cell>
          <cell r="X55">
            <v>167.82</v>
          </cell>
          <cell r="Y55">
            <v>161.75</v>
          </cell>
          <cell r="AB55">
            <v>210.91</v>
          </cell>
          <cell r="AC55">
            <v>223.61</v>
          </cell>
          <cell r="AD55">
            <v>224.96</v>
          </cell>
          <cell r="AE55">
            <v>226.34</v>
          </cell>
          <cell r="AF55">
            <v>232</v>
          </cell>
          <cell r="AG55">
            <v>223.61</v>
          </cell>
        </row>
        <row r="56">
          <cell r="A56">
            <v>7895197130042</v>
          </cell>
          <cell r="T56">
            <v>193.37</v>
          </cell>
          <cell r="U56">
            <v>205.02</v>
          </cell>
          <cell r="V56">
            <v>206.27</v>
          </cell>
          <cell r="W56">
            <v>207.52</v>
          </cell>
          <cell r="X56">
            <v>212.71</v>
          </cell>
          <cell r="Y56">
            <v>205.02</v>
          </cell>
          <cell r="AB56">
            <v>267.32</v>
          </cell>
          <cell r="AC56">
            <v>283.43</v>
          </cell>
          <cell r="AD56">
            <v>285.16000000000003</v>
          </cell>
          <cell r="AE56">
            <v>286.89</v>
          </cell>
          <cell r="AF56">
            <v>294.06</v>
          </cell>
          <cell r="AG56">
            <v>283.43</v>
          </cell>
        </row>
        <row r="57">
          <cell r="A57">
            <v>7895197130059</v>
          </cell>
          <cell r="T57">
            <v>582.65</v>
          </cell>
          <cell r="U57">
            <v>617.75</v>
          </cell>
          <cell r="V57">
            <v>621.49</v>
          </cell>
          <cell r="W57">
            <v>625.28</v>
          </cell>
          <cell r="X57">
            <v>640.91</v>
          </cell>
          <cell r="Y57">
            <v>617.75</v>
          </cell>
          <cell r="AB57">
            <v>805.48</v>
          </cell>
          <cell r="AC57">
            <v>854</v>
          </cell>
          <cell r="AD57">
            <v>859.17</v>
          </cell>
          <cell r="AE57">
            <v>864.41</v>
          </cell>
          <cell r="AF57">
            <v>886.02</v>
          </cell>
          <cell r="AG57">
            <v>854</v>
          </cell>
        </row>
        <row r="58">
          <cell r="A58">
            <v>7895197400404</v>
          </cell>
          <cell r="T58">
            <v>5676.54</v>
          </cell>
          <cell r="U58">
            <v>6018.51</v>
          </cell>
          <cell r="V58">
            <v>6054.98</v>
          </cell>
          <cell r="W58">
            <v>6091.9</v>
          </cell>
          <cell r="X58">
            <v>6244.2</v>
          </cell>
          <cell r="Y58">
            <v>6018.51</v>
          </cell>
          <cell r="AB58">
            <v>7847.48</v>
          </cell>
          <cell r="AC58">
            <v>8320.24</v>
          </cell>
          <cell r="AD58">
            <v>8370.65</v>
          </cell>
          <cell r="AE58">
            <v>8421.7000000000007</v>
          </cell>
          <cell r="AF58">
            <v>8632.24</v>
          </cell>
          <cell r="AG58">
            <v>8320.24</v>
          </cell>
        </row>
        <row r="59">
          <cell r="A59">
            <v>7895197130165</v>
          </cell>
          <cell r="T59">
            <v>235.28</v>
          </cell>
          <cell r="U59">
            <v>249.46</v>
          </cell>
          <cell r="V59">
            <v>250.97</v>
          </cell>
          <cell r="W59">
            <v>252.5</v>
          </cell>
          <cell r="X59">
            <v>258.81</v>
          </cell>
          <cell r="Y59">
            <v>249.46</v>
          </cell>
          <cell r="AB59">
            <v>325.26</v>
          </cell>
          <cell r="AC59">
            <v>344.86</v>
          </cell>
          <cell r="AD59">
            <v>346.95</v>
          </cell>
          <cell r="AE59">
            <v>349.07</v>
          </cell>
          <cell r="AF59">
            <v>357.79</v>
          </cell>
          <cell r="AG59">
            <v>344.86</v>
          </cell>
        </row>
        <row r="60">
          <cell r="A60">
            <v>7895197130080</v>
          </cell>
          <cell r="T60">
            <v>92.27</v>
          </cell>
          <cell r="U60">
            <v>97.83</v>
          </cell>
          <cell r="V60">
            <v>98.42</v>
          </cell>
          <cell r="W60">
            <v>99.02</v>
          </cell>
          <cell r="X60">
            <v>101.5</v>
          </cell>
          <cell r="Y60">
            <v>97.83</v>
          </cell>
          <cell r="AB60">
            <v>127.56</v>
          </cell>
          <cell r="AC60">
            <v>135.24</v>
          </cell>
          <cell r="AD60">
            <v>136.06</v>
          </cell>
          <cell r="AE60">
            <v>136.88999999999999</v>
          </cell>
          <cell r="AF60">
            <v>140.32</v>
          </cell>
          <cell r="AG60">
            <v>135.24</v>
          </cell>
        </row>
        <row r="61">
          <cell r="A61">
            <v>7895197130295</v>
          </cell>
          <cell r="T61">
            <v>831.48</v>
          </cell>
          <cell r="U61">
            <v>881.57</v>
          </cell>
          <cell r="V61">
            <v>886.92</v>
          </cell>
          <cell r="W61">
            <v>892.32</v>
          </cell>
          <cell r="X61">
            <v>914.63</v>
          </cell>
          <cell r="Y61">
            <v>881.57</v>
          </cell>
          <cell r="AB61">
            <v>1149.47</v>
          </cell>
          <cell r="AC61">
            <v>1218.72</v>
          </cell>
          <cell r="AD61">
            <v>1226.1099999999999</v>
          </cell>
          <cell r="AE61">
            <v>1233.5899999999999</v>
          </cell>
          <cell r="AF61">
            <v>1264.42</v>
          </cell>
          <cell r="AG61">
            <v>1218.72</v>
          </cell>
        </row>
        <row r="62">
          <cell r="A62">
            <v>7895197130172</v>
          </cell>
          <cell r="T62">
            <v>219</v>
          </cell>
          <cell r="U62">
            <v>232.19</v>
          </cell>
          <cell r="V62">
            <v>233.6</v>
          </cell>
          <cell r="W62">
            <v>235.02</v>
          </cell>
          <cell r="X62">
            <v>240.9</v>
          </cell>
          <cell r="Y62">
            <v>232.19</v>
          </cell>
          <cell r="AB62">
            <v>302.75</v>
          </cell>
          <cell r="AC62">
            <v>320.99</v>
          </cell>
          <cell r="AD62">
            <v>322.94</v>
          </cell>
          <cell r="AE62">
            <v>324.91000000000003</v>
          </cell>
          <cell r="AF62">
            <v>333.03</v>
          </cell>
          <cell r="AG62">
            <v>320.99</v>
          </cell>
        </row>
        <row r="63">
          <cell r="A63">
            <v>7895197130189</v>
          </cell>
          <cell r="T63">
            <v>1063.97</v>
          </cell>
          <cell r="U63">
            <v>1128.06</v>
          </cell>
          <cell r="V63">
            <v>1134.9000000000001</v>
          </cell>
          <cell r="W63">
            <v>1141.82</v>
          </cell>
          <cell r="X63">
            <v>1170.3599999999999</v>
          </cell>
          <cell r="Y63">
            <v>1128.06</v>
          </cell>
          <cell r="AB63">
            <v>1470.88</v>
          </cell>
          <cell r="AC63">
            <v>1559.48</v>
          </cell>
          <cell r="AD63">
            <v>1568.93</v>
          </cell>
          <cell r="AE63">
            <v>1578.5</v>
          </cell>
          <cell r="AF63">
            <v>1617.95</v>
          </cell>
          <cell r="AG63">
            <v>1559.48</v>
          </cell>
        </row>
        <row r="64">
          <cell r="A64">
            <v>7895197130196</v>
          </cell>
          <cell r="T64">
            <v>13.43</v>
          </cell>
          <cell r="U64">
            <v>14.24</v>
          </cell>
          <cell r="V64">
            <v>14.33</v>
          </cell>
          <cell r="W64">
            <v>14.42</v>
          </cell>
          <cell r="X64">
            <v>14.78</v>
          </cell>
          <cell r="Y64">
            <v>14.24</v>
          </cell>
          <cell r="AB64">
            <v>18.57</v>
          </cell>
          <cell r="AC64">
            <v>19.690000000000001</v>
          </cell>
          <cell r="AD64">
            <v>19.809999999999999</v>
          </cell>
          <cell r="AE64">
            <v>19.93</v>
          </cell>
          <cell r="AF64">
            <v>20.43</v>
          </cell>
          <cell r="AG64">
            <v>19.690000000000001</v>
          </cell>
        </row>
        <row r="65">
          <cell r="A65">
            <v>7895197130202</v>
          </cell>
          <cell r="T65">
            <v>63.36</v>
          </cell>
          <cell r="U65">
            <v>67.17</v>
          </cell>
          <cell r="V65">
            <v>67.58</v>
          </cell>
          <cell r="W65">
            <v>67.989999999999995</v>
          </cell>
          <cell r="X65">
            <v>69.69</v>
          </cell>
          <cell r="Y65">
            <v>67.17</v>
          </cell>
          <cell r="AB65">
            <v>87.59</v>
          </cell>
          <cell r="AC65">
            <v>92.86</v>
          </cell>
          <cell r="AD65">
            <v>93.43</v>
          </cell>
          <cell r="AE65">
            <v>93.99</v>
          </cell>
          <cell r="AF65">
            <v>96.34</v>
          </cell>
          <cell r="AG65">
            <v>92.86</v>
          </cell>
        </row>
        <row r="66">
          <cell r="A66">
            <v>7895197130219</v>
          </cell>
          <cell r="T66">
            <v>134.41999999999999</v>
          </cell>
          <cell r="U66">
            <v>142.52000000000001</v>
          </cell>
          <cell r="V66">
            <v>143.38</v>
          </cell>
          <cell r="W66">
            <v>144.26</v>
          </cell>
          <cell r="X66">
            <v>147.86000000000001</v>
          </cell>
          <cell r="Y66">
            <v>142.52000000000001</v>
          </cell>
          <cell r="AB66">
            <v>185.83</v>
          </cell>
          <cell r="AC66">
            <v>197.03</v>
          </cell>
          <cell r="AD66">
            <v>198.21</v>
          </cell>
          <cell r="AE66">
            <v>199.43</v>
          </cell>
          <cell r="AF66">
            <v>204.41</v>
          </cell>
          <cell r="AG66">
            <v>197.03</v>
          </cell>
        </row>
        <row r="67">
          <cell r="A67">
            <v>7895197130035</v>
          </cell>
          <cell r="T67">
            <v>71.760000000000005</v>
          </cell>
          <cell r="U67">
            <v>76.09</v>
          </cell>
          <cell r="V67">
            <v>76.55</v>
          </cell>
          <cell r="W67">
            <v>77.02</v>
          </cell>
          <cell r="X67">
            <v>78.94</v>
          </cell>
          <cell r="Y67">
            <v>76.09</v>
          </cell>
          <cell r="AB67">
            <v>99.2</v>
          </cell>
          <cell r="AC67">
            <v>105.19</v>
          </cell>
          <cell r="AD67">
            <v>105.83</v>
          </cell>
          <cell r="AE67">
            <v>106.47</v>
          </cell>
          <cell r="AF67">
            <v>109.13</v>
          </cell>
          <cell r="AG67">
            <v>105.19</v>
          </cell>
        </row>
        <row r="68">
          <cell r="A68">
            <v>7895197100052</v>
          </cell>
          <cell r="T68">
            <v>476.75</v>
          </cell>
          <cell r="U68">
            <v>505.47</v>
          </cell>
          <cell r="V68">
            <v>508.53</v>
          </cell>
          <cell r="W68">
            <v>511.63</v>
          </cell>
          <cell r="X68">
            <v>524.41999999999996</v>
          </cell>
          <cell r="Y68">
            <v>505.47</v>
          </cell>
          <cell r="AB68">
            <v>659.08</v>
          </cell>
          <cell r="AC68">
            <v>698.78</v>
          </cell>
          <cell r="AD68">
            <v>703.01</v>
          </cell>
          <cell r="AE68">
            <v>707.3</v>
          </cell>
          <cell r="AF68">
            <v>724.98</v>
          </cell>
          <cell r="AG68">
            <v>698.78</v>
          </cell>
        </row>
        <row r="69">
          <cell r="A69">
            <v>7895197210010</v>
          </cell>
          <cell r="T69">
            <v>1861.91</v>
          </cell>
          <cell r="U69">
            <v>1974.08</v>
          </cell>
          <cell r="V69">
            <v>1986.04</v>
          </cell>
          <cell r="W69">
            <v>1998.15</v>
          </cell>
          <cell r="X69">
            <v>2048.1</v>
          </cell>
          <cell r="Y69">
            <v>1974.08</v>
          </cell>
          <cell r="AB69">
            <v>2573.98</v>
          </cell>
          <cell r="AC69">
            <v>2729.05</v>
          </cell>
          <cell r="AD69">
            <v>2745.58</v>
          </cell>
          <cell r="AE69">
            <v>2762.32</v>
          </cell>
          <cell r="AF69">
            <v>2831.38</v>
          </cell>
          <cell r="AG69">
            <v>2729.05</v>
          </cell>
        </row>
        <row r="70">
          <cell r="A70">
            <v>7895197210027</v>
          </cell>
          <cell r="T70">
            <v>3643.61</v>
          </cell>
          <cell r="U70">
            <v>3863.1</v>
          </cell>
          <cell r="V70">
            <v>3886.52</v>
          </cell>
          <cell r="W70">
            <v>3910.22</v>
          </cell>
          <cell r="X70">
            <v>4007.97</v>
          </cell>
          <cell r="Y70">
            <v>3863.1</v>
          </cell>
          <cell r="AB70">
            <v>5037.08</v>
          </cell>
          <cell r="AC70">
            <v>5340.51</v>
          </cell>
          <cell r="AD70">
            <v>5372.89</v>
          </cell>
          <cell r="AE70">
            <v>5405.64</v>
          </cell>
          <cell r="AF70">
            <v>5540.78</v>
          </cell>
          <cell r="AG70">
            <v>5340.51</v>
          </cell>
        </row>
        <row r="71">
          <cell r="A71">
            <v>7895197210096</v>
          </cell>
          <cell r="T71">
            <v>696.2</v>
          </cell>
          <cell r="U71">
            <v>738.14</v>
          </cell>
          <cell r="V71">
            <v>742.61</v>
          </cell>
          <cell r="W71">
            <v>747.14</v>
          </cell>
          <cell r="X71">
            <v>765.82</v>
          </cell>
          <cell r="Y71">
            <v>738.14</v>
          </cell>
          <cell r="AB71">
            <v>962.46</v>
          </cell>
          <cell r="AC71">
            <v>1020.44</v>
          </cell>
          <cell r="AD71">
            <v>1026.6099999999999</v>
          </cell>
          <cell r="AE71">
            <v>1032.8699999999999</v>
          </cell>
          <cell r="AF71">
            <v>1058.7</v>
          </cell>
          <cell r="AG71">
            <v>1020.44</v>
          </cell>
        </row>
        <row r="72">
          <cell r="A72">
            <v>7895197210102</v>
          </cell>
          <cell r="T72">
            <v>2448.9699999999998</v>
          </cell>
          <cell r="U72">
            <v>2596.5</v>
          </cell>
          <cell r="V72">
            <v>2612.2399999999998</v>
          </cell>
          <cell r="W72">
            <v>2628.17</v>
          </cell>
          <cell r="X72">
            <v>2693.87</v>
          </cell>
          <cell r="Y72">
            <v>2596.5</v>
          </cell>
          <cell r="AB72">
            <v>3385.56</v>
          </cell>
          <cell r="AC72">
            <v>3589.51</v>
          </cell>
          <cell r="AD72">
            <v>3611.27</v>
          </cell>
          <cell r="AE72">
            <v>3633.29</v>
          </cell>
          <cell r="AF72">
            <v>3724.12</v>
          </cell>
          <cell r="AG72">
            <v>3589.51</v>
          </cell>
        </row>
        <row r="73">
          <cell r="A73">
            <v>7895197220019</v>
          </cell>
          <cell r="T73">
            <v>292.27999999999997</v>
          </cell>
          <cell r="U73">
            <v>309.89</v>
          </cell>
          <cell r="V73">
            <v>311.77</v>
          </cell>
          <cell r="W73">
            <v>313.67</v>
          </cell>
          <cell r="X73">
            <v>321.51</v>
          </cell>
          <cell r="Y73">
            <v>309.89</v>
          </cell>
          <cell r="AB73">
            <v>404.06</v>
          </cell>
          <cell r="AC73">
            <v>428.4</v>
          </cell>
          <cell r="AD73">
            <v>431</v>
          </cell>
          <cell r="AE73">
            <v>433.63</v>
          </cell>
          <cell r="AF73">
            <v>444.47</v>
          </cell>
          <cell r="AG73">
            <v>428.4</v>
          </cell>
        </row>
        <row r="74">
          <cell r="A74">
            <v>7895197130318</v>
          </cell>
          <cell r="T74">
            <v>64.13</v>
          </cell>
          <cell r="U74">
            <v>68</v>
          </cell>
          <cell r="V74">
            <v>68.41</v>
          </cell>
          <cell r="W74">
            <v>68.83</v>
          </cell>
          <cell r="X74">
            <v>70.55</v>
          </cell>
          <cell r="Y74">
            <v>68</v>
          </cell>
          <cell r="AB74">
            <v>88.66</v>
          </cell>
          <cell r="AC74">
            <v>94.01</v>
          </cell>
          <cell r="AD74">
            <v>94.57</v>
          </cell>
          <cell r="AE74">
            <v>95.15</v>
          </cell>
          <cell r="AF74">
            <v>97.53</v>
          </cell>
          <cell r="AG74">
            <v>94.01</v>
          </cell>
        </row>
        <row r="75">
          <cell r="A75">
            <v>7895197130325</v>
          </cell>
          <cell r="T75">
            <v>119.21</v>
          </cell>
          <cell r="U75">
            <v>126.39</v>
          </cell>
          <cell r="V75">
            <v>127.15</v>
          </cell>
          <cell r="W75">
            <v>127.93</v>
          </cell>
          <cell r="X75">
            <v>131.13</v>
          </cell>
          <cell r="Y75">
            <v>126.39</v>
          </cell>
          <cell r="AB75">
            <v>164.8</v>
          </cell>
          <cell r="AC75">
            <v>174.73</v>
          </cell>
          <cell r="AD75">
            <v>175.78</v>
          </cell>
          <cell r="AE75">
            <v>176.85</v>
          </cell>
          <cell r="AF75">
            <v>181.28</v>
          </cell>
          <cell r="AG75">
            <v>174.73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>
    <tabColor theme="6" tint="-0.499984740745262"/>
  </sheetPr>
  <dimension ref="A3:XEW83"/>
  <sheetViews>
    <sheetView showGridLines="0" tabSelected="1" zoomScale="80" zoomScaleNormal="80" workbookViewId="0">
      <pane xSplit="5" ySplit="8" topLeftCell="F18" activePane="bottomRight" state="frozen"/>
      <selection pane="topRight" activeCell="F1" sqref="F1"/>
      <selection pane="bottomLeft" activeCell="A7" sqref="A7"/>
      <selection pane="bottomRight" activeCell="C13" sqref="C13:C35"/>
    </sheetView>
  </sheetViews>
  <sheetFormatPr defaultRowHeight="15" outlineLevelCol="1" x14ac:dyDescent="0.25"/>
  <cols>
    <col min="1" max="1" width="15.140625" bestFit="1" customWidth="1"/>
    <col min="2" max="2" width="15.5703125" bestFit="1" customWidth="1"/>
    <col min="3" max="3" width="15.28515625" bestFit="1" customWidth="1"/>
    <col min="4" max="4" width="13.42578125" style="1" hidden="1" customWidth="1"/>
    <col min="5" max="5" width="49" customWidth="1"/>
    <col min="6" max="6" width="13.7109375" hidden="1" customWidth="1"/>
    <col min="7" max="7" width="11.7109375" hidden="1" customWidth="1"/>
    <col min="8" max="8" width="12" customWidth="1"/>
    <col min="9" max="9" width="18" style="1" bestFit="1" customWidth="1"/>
    <col min="10" max="10" width="15.42578125" style="1" hidden="1" customWidth="1"/>
    <col min="11" max="17" width="11.140625" customWidth="1" outlineLevel="1"/>
    <col min="18" max="18" width="13.85546875" customWidth="1"/>
    <col min="19" max="24" width="10" customWidth="1" outlineLevel="1"/>
    <col min="25" max="25" width="10.5703125" customWidth="1" outlineLevel="1"/>
    <col min="26" max="26" width="11.42578125" customWidth="1"/>
    <col min="27" max="33" width="10.42578125" customWidth="1" outlineLevel="1"/>
    <col min="34" max="34" width="17" hidden="1" customWidth="1" outlineLevel="1"/>
    <col min="35" max="35" width="13.42578125" hidden="1" customWidth="1" outlineLevel="1"/>
    <col min="36" max="37" width="9.140625" hidden="1" customWidth="1" outlineLevel="1"/>
    <col min="38" max="38" width="12.85546875" hidden="1" customWidth="1"/>
    <col min="39" max="40" width="3.5703125" hidden="1" customWidth="1" outlineLevel="1"/>
    <col min="41" max="41" width="4.140625" hidden="1" customWidth="1" outlineLevel="1"/>
    <col min="42" max="43" width="3.5703125" hidden="1" customWidth="1" outlineLevel="1"/>
    <col min="44" max="44" width="5.5703125" style="1" hidden="1" customWidth="1" outlineLevel="1"/>
    <col min="45" max="46" width="3.5703125" hidden="1" customWidth="1" outlineLevel="1"/>
    <col min="47" max="47" width="3.85546875" hidden="1" customWidth="1" outlineLevel="1"/>
    <col min="48" max="48" width="4.140625" hidden="1" customWidth="1" outlineLevel="1"/>
    <col min="49" max="50" width="3.85546875" hidden="1" customWidth="1" outlineLevel="1"/>
    <col min="51" max="51" width="4.5703125" hidden="1" customWidth="1" outlineLevel="1"/>
    <col min="52" max="53" width="3.5703125" hidden="1" customWidth="1" outlineLevel="1"/>
    <col min="54" max="54" width="4.5703125" hidden="1" customWidth="1" outlineLevel="1"/>
    <col min="55" max="57" width="3.5703125" hidden="1" customWidth="1" outlineLevel="1"/>
    <col min="58" max="59" width="4.5703125" hidden="1" customWidth="1" outlineLevel="1"/>
    <col min="60" max="61" width="3.5703125" hidden="1" customWidth="1" outlineLevel="1"/>
    <col min="62" max="62" width="5.42578125" style="1" hidden="1" customWidth="1" outlineLevel="1"/>
    <col min="63" max="63" width="4.5703125" hidden="1" customWidth="1" outlineLevel="1"/>
    <col min="64" max="66" width="3.5703125" hidden="1" customWidth="1" outlineLevel="1"/>
    <col min="67" max="67" width="11.140625" hidden="1" customWidth="1" collapsed="1"/>
    <col min="68" max="88" width="5" hidden="1" customWidth="1" outlineLevel="1"/>
    <col min="89" max="89" width="6.5703125" style="2" hidden="1" customWidth="1" outlineLevel="1"/>
    <col min="90" max="90" width="5" hidden="1" customWidth="1" outlineLevel="1"/>
    <col min="91" max="91" width="6.5703125" style="1" hidden="1" customWidth="1" outlineLevel="1"/>
    <col min="92" max="94" width="5" hidden="1" customWidth="1" outlineLevel="1"/>
    <col min="95" max="95" width="9.140625" hidden="1" customWidth="1" outlineLevel="1"/>
    <col min="96" max="96" width="13.42578125" hidden="1" customWidth="1" collapsed="1"/>
    <col min="97" max="97" width="9.42578125" style="3" hidden="1" customWidth="1" outlineLevel="1"/>
    <col min="98" max="98" width="9.140625" style="3" hidden="1" customWidth="1" outlineLevel="1"/>
    <col min="99" max="99" width="10" style="3" hidden="1" customWidth="1" outlineLevel="1"/>
    <col min="100" max="101" width="9.42578125" style="3" hidden="1" customWidth="1" outlineLevel="1"/>
    <col min="102" max="102" width="9.140625" style="3" hidden="1" customWidth="1" outlineLevel="1"/>
    <col min="103" max="103" width="9.42578125" style="3" hidden="1" customWidth="1" outlineLevel="1"/>
    <col min="104" max="104" width="9.140625" style="3" hidden="1" customWidth="1" outlineLevel="1"/>
    <col min="105" max="105" width="9.85546875" style="3" hidden="1" customWidth="1" outlineLevel="1"/>
    <col min="106" max="106" width="10" style="3" hidden="1" customWidth="1" outlineLevel="1"/>
    <col min="107" max="108" width="9.85546875" style="3" hidden="1" customWidth="1" outlineLevel="1"/>
    <col min="109" max="109" width="10.140625" style="3" hidden="1" customWidth="1" outlineLevel="1"/>
    <col min="110" max="112" width="9.42578125" style="3" hidden="1" customWidth="1" outlineLevel="1"/>
    <col min="113" max="113" width="9.140625" style="3" hidden="1" customWidth="1" outlineLevel="1"/>
    <col min="114" max="114" width="8.5703125" style="3" hidden="1" customWidth="1" outlineLevel="1"/>
    <col min="115" max="115" width="9.5703125" style="3" hidden="1" customWidth="1" outlineLevel="1"/>
    <col min="116" max="116" width="9.42578125" style="3" hidden="1" customWidth="1" outlineLevel="1"/>
    <col min="117" max="117" width="8.85546875" style="3" hidden="1" customWidth="1" outlineLevel="1"/>
    <col min="118" max="118" width="9.5703125" style="3" hidden="1" customWidth="1" outlineLevel="1"/>
    <col min="119" max="119" width="9.42578125" style="3" hidden="1" customWidth="1" outlineLevel="1"/>
    <col min="120" max="122" width="9.140625" style="3" hidden="1" customWidth="1" outlineLevel="1"/>
    <col min="123" max="123" width="9.42578125" style="3" hidden="1" customWidth="1" outlineLevel="1"/>
    <col min="124" max="124" width="9.140625" style="3" hidden="1" customWidth="1" outlineLevel="1"/>
    <col min="125" max="125" width="12.42578125" hidden="1" customWidth="1" collapsed="1"/>
    <col min="126" max="133" width="11.5703125" hidden="1" customWidth="1" outlineLevel="1"/>
    <col min="134" max="134" width="12" hidden="1" customWidth="1" outlineLevel="1"/>
    <col min="135" max="137" width="11.5703125" hidden="1" customWidth="1" outlineLevel="1"/>
    <col min="138" max="138" width="12" hidden="1" customWidth="1" outlineLevel="1"/>
    <col min="139" max="141" width="11.5703125" hidden="1" customWidth="1" outlineLevel="1"/>
    <col min="142" max="142" width="11.42578125" hidden="1" customWidth="1" outlineLevel="1"/>
    <col min="143" max="143" width="11.140625" hidden="1" customWidth="1" outlineLevel="1"/>
    <col min="144" max="148" width="11.5703125" hidden="1" customWidth="1" outlineLevel="1"/>
    <col min="149" max="149" width="12" hidden="1" customWidth="1" outlineLevel="1"/>
    <col min="150" max="150" width="11.5703125" hidden="1" customWidth="1" outlineLevel="1"/>
    <col min="151" max="151" width="11.42578125" hidden="1" customWidth="1" outlineLevel="1"/>
    <col min="152" max="153" width="11.5703125" hidden="1" customWidth="1" outlineLevel="1"/>
    <col min="154" max="154" width="15" hidden="1" customWidth="1" outlineLevel="1"/>
    <col min="155" max="155" width="32.42578125" hidden="1" customWidth="1" collapsed="1"/>
    <col min="156" max="156" width="9.140625" hidden="1" customWidth="1"/>
    <col min="157" max="157" width="29.5703125" hidden="1" customWidth="1"/>
    <col min="158" max="158" width="18.5703125" hidden="1" customWidth="1"/>
    <col min="159" max="159" width="16" hidden="1" customWidth="1"/>
    <col min="160" max="165" width="9.140625" hidden="1" customWidth="1"/>
    <col min="166" max="178" width="9.140625" customWidth="1"/>
  </cols>
  <sheetData>
    <row r="3" spans="1:162 16376:16377" ht="14.25" customHeight="1" thickBot="1" x14ac:dyDescent="0.3">
      <c r="DV3" s="4">
        <f t="shared" ref="DV3:EW3" si="0">AM10</f>
        <v>0.04</v>
      </c>
      <c r="DW3" s="4">
        <f t="shared" si="0"/>
        <v>0.04</v>
      </c>
      <c r="DX3" s="4">
        <f t="shared" si="0"/>
        <v>0.04</v>
      </c>
      <c r="DY3" s="4">
        <f t="shared" si="0"/>
        <v>0.04</v>
      </c>
      <c r="DZ3" s="4">
        <f t="shared" si="0"/>
        <v>0.04</v>
      </c>
      <c r="EA3" s="4">
        <f t="shared" si="0"/>
        <v>0.04</v>
      </c>
      <c r="EB3" s="4">
        <f t="shared" si="0"/>
        <v>0.04</v>
      </c>
      <c r="EC3" s="4">
        <f t="shared" si="0"/>
        <v>0.04</v>
      </c>
      <c r="ED3" s="4">
        <f t="shared" si="0"/>
        <v>0.04</v>
      </c>
      <c r="EE3" s="4">
        <f t="shared" si="0"/>
        <v>0.04</v>
      </c>
      <c r="EF3" s="4">
        <f t="shared" si="0"/>
        <v>0.04</v>
      </c>
      <c r="EG3" s="4">
        <f t="shared" si="0"/>
        <v>0.04</v>
      </c>
      <c r="EH3" s="4">
        <f t="shared" si="0"/>
        <v>0.04</v>
      </c>
      <c r="EI3" s="4">
        <f t="shared" si="0"/>
        <v>0.04</v>
      </c>
      <c r="EJ3" s="4">
        <f t="shared" si="0"/>
        <v>0.04</v>
      </c>
      <c r="EK3" s="4">
        <f t="shared" si="0"/>
        <v>0.04</v>
      </c>
      <c r="EL3" s="4">
        <f t="shared" si="0"/>
        <v>0.04</v>
      </c>
      <c r="EM3" s="4">
        <f t="shared" si="0"/>
        <v>0.04</v>
      </c>
      <c r="EN3" s="4">
        <f t="shared" si="0"/>
        <v>0.04</v>
      </c>
      <c r="EO3" s="4">
        <f t="shared" si="0"/>
        <v>0.04</v>
      </c>
      <c r="EP3" s="4">
        <f t="shared" si="0"/>
        <v>0.04</v>
      </c>
      <c r="EQ3" s="4">
        <f t="shared" si="0"/>
        <v>0.04</v>
      </c>
      <c r="ER3" s="4">
        <f t="shared" si="0"/>
        <v>0.04</v>
      </c>
      <c r="ES3" s="4">
        <f t="shared" si="0"/>
        <v>0.12</v>
      </c>
      <c r="ET3" s="4">
        <f t="shared" si="0"/>
        <v>0.04</v>
      </c>
      <c r="EU3" s="4">
        <f t="shared" si="0"/>
        <v>0.04</v>
      </c>
      <c r="EV3" s="4">
        <f t="shared" si="0"/>
        <v>0.04</v>
      </c>
      <c r="EW3" s="4">
        <f t="shared" si="0"/>
        <v>0</v>
      </c>
      <c r="EX3" s="4">
        <v>0.17</v>
      </c>
      <c r="EY3" s="5"/>
    </row>
    <row r="4" spans="1:162 16376:16377" ht="20.25" customHeight="1" thickBot="1" x14ac:dyDescent="0.3">
      <c r="S4" s="6"/>
      <c r="DV4" s="7">
        <v>0.17</v>
      </c>
      <c r="DW4" s="7">
        <v>0.17</v>
      </c>
      <c r="DX4" s="7">
        <v>0.18</v>
      </c>
      <c r="DY4" s="7">
        <v>0.18</v>
      </c>
      <c r="DZ4" s="7">
        <v>0.18</v>
      </c>
      <c r="EA4" s="7">
        <v>0.18</v>
      </c>
      <c r="EB4" s="7">
        <v>0.17</v>
      </c>
      <c r="EC4" s="7">
        <v>0.17</v>
      </c>
      <c r="ED4" s="7">
        <v>0.17</v>
      </c>
      <c r="EE4" s="7">
        <v>0.18</v>
      </c>
      <c r="EF4" s="7">
        <v>0.17</v>
      </c>
      <c r="EG4" s="7">
        <v>0.17</v>
      </c>
      <c r="EH4" s="7">
        <v>0.18</v>
      </c>
      <c r="EI4" s="7">
        <v>0.17</v>
      </c>
      <c r="EJ4" s="7">
        <v>0.18</v>
      </c>
      <c r="EK4" s="7">
        <v>0.18</v>
      </c>
      <c r="EL4" s="7">
        <v>0.18</v>
      </c>
      <c r="EM4" s="7">
        <v>0.18</v>
      </c>
      <c r="EN4" s="7">
        <v>0.18</v>
      </c>
      <c r="EO4" s="7">
        <v>0.18</v>
      </c>
      <c r="EP4" s="7">
        <v>0.2</v>
      </c>
      <c r="EQ4" s="8">
        <v>0.17499999999999999</v>
      </c>
      <c r="ER4" s="7">
        <v>0.17</v>
      </c>
      <c r="ES4" s="7">
        <v>0.12</v>
      </c>
      <c r="ET4" s="7">
        <v>0.18</v>
      </c>
      <c r="EU4" s="7">
        <v>0.18</v>
      </c>
      <c r="EV4" s="7">
        <v>0.18</v>
      </c>
      <c r="EW4" s="7">
        <v>0.17</v>
      </c>
      <c r="EX4" s="9">
        <v>0.17</v>
      </c>
      <c r="EY4" s="10"/>
    </row>
    <row r="5" spans="1:162 16376:16377" ht="20.25" hidden="1" customHeight="1" x14ac:dyDescent="0.25">
      <c r="K5" s="11">
        <v>0</v>
      </c>
      <c r="L5" s="11">
        <v>0.12</v>
      </c>
      <c r="M5" s="11">
        <v>0.17</v>
      </c>
      <c r="N5" s="11">
        <v>0.17499999999999999</v>
      </c>
      <c r="O5" s="11">
        <v>0.18</v>
      </c>
      <c r="P5" s="11">
        <v>0.2</v>
      </c>
      <c r="Q5" s="12">
        <v>0</v>
      </c>
      <c r="S5" s="13"/>
      <c r="T5" s="13"/>
      <c r="U5" s="13" t="s">
        <v>0</v>
      </c>
      <c r="V5" s="13"/>
      <c r="W5" s="13" t="s">
        <v>1</v>
      </c>
      <c r="X5" s="13"/>
      <c r="Y5" s="13"/>
      <c r="Z5" s="14"/>
      <c r="CS5" s="15" t="str">
        <f>CS8</f>
        <v>AC</v>
      </c>
      <c r="CT5" s="15" t="str">
        <f t="shared" ref="CT5:DT5" si="1">CT8</f>
        <v>AL</v>
      </c>
      <c r="CU5" s="15" t="str">
        <f t="shared" si="1"/>
        <v>AM</v>
      </c>
      <c r="CV5" s="15" t="str">
        <f t="shared" si="1"/>
        <v>AP</v>
      </c>
      <c r="CW5" s="15" t="str">
        <f t="shared" si="1"/>
        <v>BA</v>
      </c>
      <c r="CX5" s="15" t="str">
        <f t="shared" si="1"/>
        <v>CE</v>
      </c>
      <c r="CY5" s="15" t="str">
        <f t="shared" si="1"/>
        <v>DF</v>
      </c>
      <c r="CZ5" s="15" t="str">
        <f t="shared" si="1"/>
        <v>ES</v>
      </c>
      <c r="DA5" s="15" t="str">
        <f t="shared" si="1"/>
        <v>GO</v>
      </c>
      <c r="DB5" s="15" t="str">
        <f t="shared" si="1"/>
        <v>MA</v>
      </c>
      <c r="DC5" s="15" t="str">
        <f t="shared" si="1"/>
        <v>MT</v>
      </c>
      <c r="DD5" s="15" t="str">
        <f t="shared" si="1"/>
        <v>MS</v>
      </c>
      <c r="DE5" s="15" t="str">
        <f t="shared" si="1"/>
        <v>MG</v>
      </c>
      <c r="DF5" s="15" t="str">
        <f t="shared" si="1"/>
        <v>PA</v>
      </c>
      <c r="DG5" s="15" t="str">
        <f t="shared" si="1"/>
        <v>PB</v>
      </c>
      <c r="DH5" s="15" t="str">
        <f t="shared" si="1"/>
        <v>PR</v>
      </c>
      <c r="DI5" s="15" t="str">
        <f t="shared" si="1"/>
        <v>PE</v>
      </c>
      <c r="DJ5" s="15" t="str">
        <f t="shared" si="1"/>
        <v>PI</v>
      </c>
      <c r="DK5" s="15" t="str">
        <f t="shared" si="1"/>
        <v>RN</v>
      </c>
      <c r="DL5" s="15" t="str">
        <f t="shared" si="1"/>
        <v>RS</v>
      </c>
      <c r="DM5" s="15" t="str">
        <f t="shared" si="1"/>
        <v>RJ</v>
      </c>
      <c r="DN5" s="15" t="str">
        <f t="shared" si="1"/>
        <v>RO</v>
      </c>
      <c r="DO5" s="15" t="str">
        <f t="shared" si="1"/>
        <v>RR</v>
      </c>
      <c r="DP5" s="15" t="str">
        <f t="shared" si="1"/>
        <v>SC</v>
      </c>
      <c r="DQ5" s="15" t="str">
        <f t="shared" si="1"/>
        <v>SP</v>
      </c>
      <c r="DR5" s="15" t="str">
        <f t="shared" si="1"/>
        <v>SE</v>
      </c>
      <c r="DS5" s="15" t="str">
        <f t="shared" si="1"/>
        <v>TO</v>
      </c>
      <c r="DT5" s="15" t="str">
        <f t="shared" si="1"/>
        <v>ZF</v>
      </c>
      <c r="DV5" s="152" t="s">
        <v>2</v>
      </c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</row>
    <row r="6" spans="1:162 16376:16377" ht="21" hidden="1" customHeight="1" x14ac:dyDescent="0.25"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2">
        <v>15</v>
      </c>
      <c r="S6" s="13" t="s">
        <v>3</v>
      </c>
      <c r="T6" s="13"/>
      <c r="U6" s="13" t="s">
        <v>4</v>
      </c>
      <c r="V6" s="13" t="s">
        <v>5</v>
      </c>
      <c r="W6" s="13" t="s">
        <v>6</v>
      </c>
      <c r="X6" s="16" t="s">
        <v>7</v>
      </c>
      <c r="Y6" s="13"/>
      <c r="Z6" s="14"/>
      <c r="AH6" s="17" t="s">
        <v>8</v>
      </c>
      <c r="AI6" s="18">
        <v>0.2016</v>
      </c>
      <c r="CR6" s="19"/>
      <c r="CS6" s="20">
        <v>96</v>
      </c>
      <c r="CT6" s="20">
        <v>97</v>
      </c>
      <c r="CU6" s="20">
        <v>98</v>
      </c>
      <c r="CV6" s="20">
        <v>99</v>
      </c>
      <c r="CW6" s="20">
        <v>100</v>
      </c>
      <c r="CX6" s="20">
        <v>101</v>
      </c>
      <c r="CY6" s="20">
        <v>102</v>
      </c>
      <c r="CZ6" s="20">
        <v>103</v>
      </c>
      <c r="DA6" s="20">
        <v>104</v>
      </c>
      <c r="DB6" s="20">
        <v>105</v>
      </c>
      <c r="DC6" s="20">
        <v>106</v>
      </c>
      <c r="DD6" s="20">
        <v>107</v>
      </c>
      <c r="DE6" s="20">
        <v>108</v>
      </c>
      <c r="DF6" s="20">
        <v>109</v>
      </c>
      <c r="DG6" s="20">
        <v>110</v>
      </c>
      <c r="DH6" s="20">
        <v>111</v>
      </c>
      <c r="DI6" s="20">
        <v>112</v>
      </c>
      <c r="DJ6" s="20">
        <v>113</v>
      </c>
      <c r="DK6" s="20">
        <v>114</v>
      </c>
      <c r="DL6" s="20">
        <v>115</v>
      </c>
      <c r="DM6" s="20">
        <v>116</v>
      </c>
      <c r="DN6" s="20">
        <v>117</v>
      </c>
      <c r="DO6" s="20">
        <v>118</v>
      </c>
      <c r="DP6" s="20">
        <v>119</v>
      </c>
      <c r="DQ6" s="20">
        <v>120</v>
      </c>
      <c r="DR6" s="20">
        <v>121</v>
      </c>
      <c r="DS6" s="20">
        <v>122</v>
      </c>
      <c r="DT6" s="20">
        <v>123</v>
      </c>
      <c r="DU6" s="21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FA6" s="153" t="s">
        <v>9</v>
      </c>
      <c r="FB6" s="154"/>
      <c r="FC6" s="154"/>
    </row>
    <row r="7" spans="1:162 16376:16377" ht="24" customHeight="1" thickBot="1" x14ac:dyDescent="0.3">
      <c r="I7" s="22"/>
      <c r="J7" s="22"/>
      <c r="K7" s="155" t="s">
        <v>10</v>
      </c>
      <c r="L7" s="156"/>
      <c r="M7" s="156"/>
      <c r="N7" s="156"/>
      <c r="O7" s="156"/>
      <c r="P7" s="156"/>
      <c r="Q7" s="157"/>
      <c r="S7" s="11">
        <v>0</v>
      </c>
      <c r="T7" s="11">
        <v>12</v>
      </c>
      <c r="U7" s="11">
        <v>17</v>
      </c>
      <c r="V7" s="11">
        <v>17.5</v>
      </c>
      <c r="W7" s="11">
        <v>18</v>
      </c>
      <c r="X7" s="11">
        <v>20</v>
      </c>
      <c r="Y7" s="12">
        <v>0</v>
      </c>
      <c r="Z7" s="14"/>
      <c r="AM7" s="158" t="s">
        <v>11</v>
      </c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60"/>
      <c r="BP7" s="158" t="s">
        <v>12</v>
      </c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61"/>
      <c r="CL7" s="159"/>
      <c r="CM7" s="159"/>
      <c r="CN7" s="159"/>
      <c r="CO7" s="159"/>
      <c r="CP7" s="159"/>
      <c r="CQ7" s="160"/>
      <c r="CS7" s="155" t="s">
        <v>13</v>
      </c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7"/>
      <c r="DU7" s="21"/>
      <c r="DV7" s="23" t="s">
        <v>0</v>
      </c>
      <c r="DW7" s="24" t="s">
        <v>0</v>
      </c>
      <c r="DX7" s="24" t="s">
        <v>1</v>
      </c>
      <c r="DY7" s="24" t="s">
        <v>1</v>
      </c>
      <c r="DZ7" s="24" t="s">
        <v>1</v>
      </c>
      <c r="EA7" s="24" t="s">
        <v>1</v>
      </c>
      <c r="EB7" s="24" t="s">
        <v>0</v>
      </c>
      <c r="EC7" s="24" t="s">
        <v>0</v>
      </c>
      <c r="ED7" s="24" t="s">
        <v>0</v>
      </c>
      <c r="EE7" s="24" t="s">
        <v>1</v>
      </c>
      <c r="EF7" s="24" t="s">
        <v>0</v>
      </c>
      <c r="EG7" s="24" t="s">
        <v>0</v>
      </c>
      <c r="EH7" s="24" t="s">
        <v>6</v>
      </c>
      <c r="EI7" s="24" t="s">
        <v>0</v>
      </c>
      <c r="EJ7" s="24" t="s">
        <v>1</v>
      </c>
      <c r="EK7" s="24" t="s">
        <v>6</v>
      </c>
      <c r="EL7" s="24" t="s">
        <v>1</v>
      </c>
      <c r="EM7" s="24" t="s">
        <v>1</v>
      </c>
      <c r="EN7" s="24" t="s">
        <v>1</v>
      </c>
      <c r="EO7" s="24" t="s">
        <v>6</v>
      </c>
      <c r="EP7" s="24" t="s">
        <v>7</v>
      </c>
      <c r="EQ7" s="24" t="s">
        <v>5</v>
      </c>
      <c r="ER7" s="24" t="s">
        <v>0</v>
      </c>
      <c r="ES7" s="25" t="s">
        <v>14</v>
      </c>
      <c r="ET7" s="24" t="s">
        <v>6</v>
      </c>
      <c r="EU7" s="24" t="s">
        <v>1</v>
      </c>
      <c r="EV7" s="24" t="s">
        <v>1</v>
      </c>
      <c r="EW7" s="24" t="s">
        <v>3</v>
      </c>
      <c r="EX7" s="25" t="s">
        <v>4</v>
      </c>
      <c r="EY7" s="26"/>
      <c r="FA7" s="162" t="s">
        <v>15</v>
      </c>
      <c r="FB7" s="163"/>
      <c r="FC7" s="163"/>
    </row>
    <row r="8" spans="1:162 16376:16377" ht="46.5" customHeight="1" x14ac:dyDescent="0.25">
      <c r="A8" s="27" t="s">
        <v>16</v>
      </c>
      <c r="B8" s="27" t="s">
        <v>17</v>
      </c>
      <c r="C8" s="27" t="s">
        <v>18</v>
      </c>
      <c r="D8" s="28" t="s">
        <v>19</v>
      </c>
      <c r="E8" s="27" t="s">
        <v>20</v>
      </c>
      <c r="F8" s="29" t="s">
        <v>21</v>
      </c>
      <c r="G8" s="29" t="s">
        <v>22</v>
      </c>
      <c r="H8" s="30" t="s">
        <v>23</v>
      </c>
      <c r="I8" s="30" t="s">
        <v>24</v>
      </c>
      <c r="J8" s="30" t="s">
        <v>25</v>
      </c>
      <c r="K8" s="31" t="s">
        <v>26</v>
      </c>
      <c r="L8" s="32" t="s">
        <v>27</v>
      </c>
      <c r="M8" s="32" t="s">
        <v>28</v>
      </c>
      <c r="N8" s="32" t="s">
        <v>29</v>
      </c>
      <c r="O8" s="31" t="s">
        <v>30</v>
      </c>
      <c r="P8" s="32" t="s">
        <v>31</v>
      </c>
      <c r="Q8" s="32" t="s">
        <v>32</v>
      </c>
      <c r="R8" s="33" t="s">
        <v>33</v>
      </c>
      <c r="S8" s="34" t="s">
        <v>34</v>
      </c>
      <c r="T8" s="34" t="s">
        <v>35</v>
      </c>
      <c r="U8" s="34" t="s">
        <v>36</v>
      </c>
      <c r="V8" s="34" t="s">
        <v>37</v>
      </c>
      <c r="W8" s="34" t="s">
        <v>38</v>
      </c>
      <c r="X8" s="34" t="s">
        <v>39</v>
      </c>
      <c r="Y8" s="32" t="s">
        <v>40</v>
      </c>
      <c r="Z8" s="35" t="s">
        <v>41</v>
      </c>
      <c r="AA8" s="36" t="s">
        <v>42</v>
      </c>
      <c r="AB8" s="36" t="s">
        <v>43</v>
      </c>
      <c r="AC8" s="36" t="s">
        <v>44</v>
      </c>
      <c r="AD8" s="36" t="s">
        <v>45</v>
      </c>
      <c r="AE8" s="36" t="s">
        <v>46</v>
      </c>
      <c r="AF8" s="36" t="s">
        <v>47</v>
      </c>
      <c r="AG8" s="36" t="s">
        <v>48</v>
      </c>
      <c r="AH8" s="36" t="s">
        <v>49</v>
      </c>
      <c r="AI8" s="36" t="s">
        <v>50</v>
      </c>
      <c r="AJ8" s="36" t="s">
        <v>51</v>
      </c>
      <c r="AK8" s="36" t="s">
        <v>52</v>
      </c>
      <c r="AL8" s="35" t="s">
        <v>53</v>
      </c>
      <c r="AM8" s="37" t="s">
        <v>54</v>
      </c>
      <c r="AN8" s="37" t="s">
        <v>55</v>
      </c>
      <c r="AO8" s="37" t="s">
        <v>56</v>
      </c>
      <c r="AP8" s="37" t="s">
        <v>57</v>
      </c>
      <c r="AQ8" s="37" t="s">
        <v>58</v>
      </c>
      <c r="AR8" s="37" t="s">
        <v>59</v>
      </c>
      <c r="AS8" s="37" t="s">
        <v>60</v>
      </c>
      <c r="AT8" s="37" t="s">
        <v>61</v>
      </c>
      <c r="AU8" s="37" t="s">
        <v>62</v>
      </c>
      <c r="AV8" s="37" t="s">
        <v>63</v>
      </c>
      <c r="AW8" s="37" t="s">
        <v>64</v>
      </c>
      <c r="AX8" s="37" t="s">
        <v>65</v>
      </c>
      <c r="AY8" s="37" t="s">
        <v>66</v>
      </c>
      <c r="AZ8" s="37" t="s">
        <v>67</v>
      </c>
      <c r="BA8" s="37" t="s">
        <v>68</v>
      </c>
      <c r="BB8" s="31" t="s">
        <v>69</v>
      </c>
      <c r="BC8" s="37" t="s">
        <v>70</v>
      </c>
      <c r="BD8" s="37" t="s">
        <v>71</v>
      </c>
      <c r="BE8" s="37" t="s">
        <v>72</v>
      </c>
      <c r="BF8" s="37" t="s">
        <v>73</v>
      </c>
      <c r="BG8" s="37" t="s">
        <v>74</v>
      </c>
      <c r="BH8" s="37" t="s">
        <v>75</v>
      </c>
      <c r="BI8" s="37" t="s">
        <v>76</v>
      </c>
      <c r="BJ8" s="38" t="s">
        <v>77</v>
      </c>
      <c r="BK8" s="37" t="s">
        <v>78</v>
      </c>
      <c r="BL8" s="37" t="s">
        <v>79</v>
      </c>
      <c r="BM8" s="37" t="s">
        <v>80</v>
      </c>
      <c r="BN8" s="37" t="s">
        <v>81</v>
      </c>
      <c r="BO8" s="39" t="s">
        <v>82</v>
      </c>
      <c r="BP8" s="37" t="s">
        <v>54</v>
      </c>
      <c r="BQ8" s="37" t="s">
        <v>55</v>
      </c>
      <c r="BR8" s="37" t="s">
        <v>56</v>
      </c>
      <c r="BS8" s="37" t="s">
        <v>57</v>
      </c>
      <c r="BT8" s="37" t="s">
        <v>58</v>
      </c>
      <c r="BU8" s="37" t="s">
        <v>59</v>
      </c>
      <c r="BV8" s="37" t="s">
        <v>60</v>
      </c>
      <c r="BW8" s="37" t="s">
        <v>61</v>
      </c>
      <c r="BX8" s="37" t="s">
        <v>62</v>
      </c>
      <c r="BY8" s="37" t="s">
        <v>63</v>
      </c>
      <c r="BZ8" s="37" t="s">
        <v>64</v>
      </c>
      <c r="CA8" s="37" t="s">
        <v>65</v>
      </c>
      <c r="CB8" s="37" t="s">
        <v>66</v>
      </c>
      <c r="CC8" s="37" t="s">
        <v>67</v>
      </c>
      <c r="CD8" s="37" t="s">
        <v>68</v>
      </c>
      <c r="CE8" s="37" t="s">
        <v>69</v>
      </c>
      <c r="CF8" s="37" t="s">
        <v>70</v>
      </c>
      <c r="CG8" s="37" t="s">
        <v>71</v>
      </c>
      <c r="CH8" s="37" t="s">
        <v>72</v>
      </c>
      <c r="CI8" s="37" t="s">
        <v>73</v>
      </c>
      <c r="CJ8" s="37" t="s">
        <v>74</v>
      </c>
      <c r="CK8" s="40" t="s">
        <v>75</v>
      </c>
      <c r="CL8" s="37" t="s">
        <v>76</v>
      </c>
      <c r="CM8" s="37" t="s">
        <v>77</v>
      </c>
      <c r="CN8" s="37" t="s">
        <v>78</v>
      </c>
      <c r="CO8" s="37" t="s">
        <v>79</v>
      </c>
      <c r="CP8" s="37" t="s">
        <v>80</v>
      </c>
      <c r="CQ8" s="37" t="s">
        <v>81</v>
      </c>
      <c r="CR8" s="39" t="s">
        <v>12</v>
      </c>
      <c r="CS8" s="41" t="s">
        <v>54</v>
      </c>
      <c r="CT8" s="41" t="s">
        <v>55</v>
      </c>
      <c r="CU8" s="41" t="s">
        <v>56</v>
      </c>
      <c r="CV8" s="41" t="s">
        <v>57</v>
      </c>
      <c r="CW8" s="41" t="s">
        <v>58</v>
      </c>
      <c r="CX8" s="41" t="s">
        <v>59</v>
      </c>
      <c r="CY8" s="41" t="s">
        <v>60</v>
      </c>
      <c r="CZ8" s="41" t="s">
        <v>61</v>
      </c>
      <c r="DA8" s="41" t="s">
        <v>62</v>
      </c>
      <c r="DB8" s="41" t="s">
        <v>63</v>
      </c>
      <c r="DC8" s="41" t="s">
        <v>64</v>
      </c>
      <c r="DD8" s="41" t="s">
        <v>65</v>
      </c>
      <c r="DE8" s="41" t="s">
        <v>66</v>
      </c>
      <c r="DF8" s="41" t="s">
        <v>67</v>
      </c>
      <c r="DG8" s="41" t="s">
        <v>68</v>
      </c>
      <c r="DH8" s="41" t="s">
        <v>69</v>
      </c>
      <c r="DI8" s="41" t="s">
        <v>70</v>
      </c>
      <c r="DJ8" s="41" t="s">
        <v>71</v>
      </c>
      <c r="DK8" s="41" t="s">
        <v>72</v>
      </c>
      <c r="DL8" s="41" t="s">
        <v>73</v>
      </c>
      <c r="DM8" s="41" t="s">
        <v>74</v>
      </c>
      <c r="DN8" s="41" t="s">
        <v>75</v>
      </c>
      <c r="DO8" s="41" t="s">
        <v>76</v>
      </c>
      <c r="DP8" s="41" t="s">
        <v>77</v>
      </c>
      <c r="DQ8" s="41" t="s">
        <v>78</v>
      </c>
      <c r="DR8" s="41" t="s">
        <v>79</v>
      </c>
      <c r="DS8" s="41" t="s">
        <v>80</v>
      </c>
      <c r="DT8" s="41" t="s">
        <v>81</v>
      </c>
      <c r="DU8" s="42" t="s">
        <v>13</v>
      </c>
      <c r="DV8" s="43" t="s">
        <v>54</v>
      </c>
      <c r="DW8" s="43" t="s">
        <v>55</v>
      </c>
      <c r="DX8" s="44" t="s">
        <v>56</v>
      </c>
      <c r="DY8" s="44" t="s">
        <v>57</v>
      </c>
      <c r="DZ8" s="44" t="s">
        <v>58</v>
      </c>
      <c r="EA8" s="44" t="s">
        <v>59</v>
      </c>
      <c r="EB8" s="43" t="s">
        <v>60</v>
      </c>
      <c r="EC8" s="43" t="s">
        <v>61</v>
      </c>
      <c r="ED8" s="43" t="s">
        <v>62</v>
      </c>
      <c r="EE8" s="44" t="s">
        <v>63</v>
      </c>
      <c r="EF8" s="43" t="s">
        <v>64</v>
      </c>
      <c r="EG8" s="43" t="s">
        <v>65</v>
      </c>
      <c r="EH8" s="45" t="s">
        <v>66</v>
      </c>
      <c r="EI8" s="43" t="s">
        <v>67</v>
      </c>
      <c r="EJ8" s="44" t="s">
        <v>68</v>
      </c>
      <c r="EK8" s="45" t="s">
        <v>69</v>
      </c>
      <c r="EL8" s="44" t="s">
        <v>70</v>
      </c>
      <c r="EM8" s="44" t="s">
        <v>71</v>
      </c>
      <c r="EN8" s="44" t="s">
        <v>72</v>
      </c>
      <c r="EO8" s="45" t="s">
        <v>73</v>
      </c>
      <c r="EP8" s="46" t="s">
        <v>74</v>
      </c>
      <c r="EQ8" s="47" t="s">
        <v>75</v>
      </c>
      <c r="ER8" s="43" t="s">
        <v>76</v>
      </c>
      <c r="ES8" s="48" t="s">
        <v>83</v>
      </c>
      <c r="ET8" s="45" t="s">
        <v>78</v>
      </c>
      <c r="EU8" s="44" t="s">
        <v>79</v>
      </c>
      <c r="EV8" s="44" t="s">
        <v>80</v>
      </c>
      <c r="EW8" s="49" t="s">
        <v>81</v>
      </c>
      <c r="EX8" s="48" t="s">
        <v>84</v>
      </c>
      <c r="EY8" s="50" t="s">
        <v>85</v>
      </c>
      <c r="FA8" s="51" t="s">
        <v>86</v>
      </c>
      <c r="FB8" s="51" t="s">
        <v>87</v>
      </c>
      <c r="FC8" s="51" t="s">
        <v>88</v>
      </c>
    </row>
    <row r="9" spans="1:162 16376:16377" hidden="1" x14ac:dyDescent="0.25">
      <c r="A9" s="52" t="s">
        <v>89</v>
      </c>
      <c r="B9" s="53" t="s">
        <v>90</v>
      </c>
      <c r="C9" s="54">
        <v>7895197030366</v>
      </c>
      <c r="D9" s="55" t="s">
        <v>91</v>
      </c>
      <c r="E9" s="53" t="s">
        <v>92</v>
      </c>
      <c r="F9" s="53" t="s">
        <v>93</v>
      </c>
      <c r="G9" s="53" t="s">
        <v>94</v>
      </c>
      <c r="H9" s="53" t="str">
        <f>VLOOKUP(C9,'[1]Tabela CMED 2018'!F:AG,28,0)</f>
        <v>POSITIVA</v>
      </c>
      <c r="I9" s="56">
        <v>3</v>
      </c>
      <c r="J9" s="57">
        <v>4.3299999999999998E-2</v>
      </c>
      <c r="K9" s="58">
        <v>68.377882</v>
      </c>
      <c r="L9" s="59">
        <v>77.709999999999994</v>
      </c>
      <c r="M9" s="59">
        <v>82.39</v>
      </c>
      <c r="N9" s="59">
        <v>82.89</v>
      </c>
      <c r="O9" s="59">
        <v>83.39</v>
      </c>
      <c r="P9" s="59">
        <v>85.48</v>
      </c>
      <c r="Q9" s="59">
        <v>82.39</v>
      </c>
      <c r="R9" s="60"/>
      <c r="S9" s="61">
        <v>94.528410551898233</v>
      </c>
      <c r="T9" s="61">
        <v>107.43</v>
      </c>
      <c r="U9" s="61">
        <v>113.9</v>
      </c>
      <c r="V9" s="61">
        <v>114.59</v>
      </c>
      <c r="W9" s="61">
        <v>115.28</v>
      </c>
      <c r="X9" s="61">
        <v>118.17</v>
      </c>
      <c r="Y9" s="61">
        <v>113.9</v>
      </c>
      <c r="Z9" s="60"/>
      <c r="AA9" s="62">
        <v>54.592900988799997</v>
      </c>
      <c r="AB9" s="62">
        <v>62.043663999999993</v>
      </c>
      <c r="AC9" s="62">
        <v>65.780175999999997</v>
      </c>
      <c r="AD9" s="62">
        <v>66.179376000000005</v>
      </c>
      <c r="AE9" s="62">
        <v>66.578575999999998</v>
      </c>
      <c r="AF9" s="62">
        <v>68.247231999999997</v>
      </c>
      <c r="AG9" s="62">
        <v>65.780175999999997</v>
      </c>
      <c r="AH9" s="60" t="s">
        <v>95</v>
      </c>
      <c r="AI9" s="60" t="s">
        <v>95</v>
      </c>
      <c r="AJ9" s="60" t="s">
        <v>95</v>
      </c>
      <c r="AK9" s="60"/>
      <c r="AL9" s="60"/>
      <c r="AM9" s="63">
        <v>0.04</v>
      </c>
      <c r="AN9" s="63">
        <v>0.04</v>
      </c>
      <c r="AO9" s="63">
        <v>0.04</v>
      </c>
      <c r="AP9" s="63">
        <v>0.04</v>
      </c>
      <c r="AQ9" s="63">
        <v>0.04</v>
      </c>
      <c r="AR9" s="64">
        <v>0.04</v>
      </c>
      <c r="AS9" s="63">
        <v>0.04</v>
      </c>
      <c r="AT9" s="63">
        <v>0.04</v>
      </c>
      <c r="AU9" s="63">
        <v>0.04</v>
      </c>
      <c r="AV9" s="63">
        <v>0.04</v>
      </c>
      <c r="AW9" s="63">
        <v>0.04</v>
      </c>
      <c r="AX9" s="63">
        <v>0.04</v>
      </c>
      <c r="AY9" s="63">
        <v>0.04</v>
      </c>
      <c r="AZ9" s="63">
        <v>0.04</v>
      </c>
      <c r="BA9" s="63">
        <v>0.04</v>
      </c>
      <c r="BB9" s="63">
        <v>0.04</v>
      </c>
      <c r="BC9" s="63">
        <v>0.04</v>
      </c>
      <c r="BD9" s="63">
        <v>0.04</v>
      </c>
      <c r="BE9" s="63">
        <v>0.04</v>
      </c>
      <c r="BF9" s="63">
        <v>0.04</v>
      </c>
      <c r="BG9" s="63">
        <v>0.04</v>
      </c>
      <c r="BH9" s="63">
        <v>0.04</v>
      </c>
      <c r="BI9" s="63">
        <v>0.04</v>
      </c>
      <c r="BJ9" s="65">
        <v>0.12</v>
      </c>
      <c r="BK9" s="63">
        <v>0.04</v>
      </c>
      <c r="BL9" s="63">
        <v>0.04</v>
      </c>
      <c r="BM9" s="63">
        <v>0.04</v>
      </c>
      <c r="BN9" s="63">
        <v>0</v>
      </c>
      <c r="BO9" s="60"/>
      <c r="BP9" s="63">
        <f>VLOOKUP(BP$8,'[1]Tabelas Master data'!$V:$W,2,0)</f>
        <v>0.17</v>
      </c>
      <c r="BQ9" s="63">
        <f>VLOOKUP(BQ$8,'[1]Tabelas Master data'!$V:$W,2,0)</f>
        <v>0.17</v>
      </c>
      <c r="BR9" s="63">
        <f>VLOOKUP(BR$8,'[1]Tabelas Master data'!$V:$W,2,0)</f>
        <v>0.18</v>
      </c>
      <c r="BS9" s="63">
        <f>VLOOKUP(BS$8,'[1]Tabelas Master data'!$V:$W,2,0)</f>
        <v>0.18</v>
      </c>
      <c r="BT9" s="63">
        <f>VLOOKUP(BT$8,'[1]Tabelas Master data'!$V:$W,2,0)</f>
        <v>0.18</v>
      </c>
      <c r="BU9" s="63">
        <f>VLOOKUP(BU$8,'[1]Tabelas Master data'!$V:$W,2,0)</f>
        <v>0.18</v>
      </c>
      <c r="BV9" s="63">
        <f>VLOOKUP(BV$8,'[1]Tabelas Master data'!$V:$W,2,0)</f>
        <v>0.17</v>
      </c>
      <c r="BW9" s="63">
        <f>VLOOKUP(BW$8,'[1]Tabelas Master data'!$V:$W,2,0)</f>
        <v>0.17</v>
      </c>
      <c r="BX9" s="63">
        <f>VLOOKUP(BX$8,'[1]Tabelas Master data'!$V:$W,2,0)</f>
        <v>0.17</v>
      </c>
      <c r="BY9" s="63">
        <f>VLOOKUP(BY$8,'[1]Tabelas Master data'!$V:$W,2,0)</f>
        <v>0.18</v>
      </c>
      <c r="BZ9" s="63">
        <f>VLOOKUP(BZ$8,'[1]Tabelas Master data'!$V:$W,2,0)</f>
        <v>0.17</v>
      </c>
      <c r="CA9" s="63">
        <f>VLOOKUP(CA$8,'[1]Tabelas Master data'!$V:$W,2,0)</f>
        <v>0.17</v>
      </c>
      <c r="CB9" s="63">
        <f>VLOOKUP(CB$8,'[1]Tabelas Master data'!$V:$W,2,0)</f>
        <v>0.18</v>
      </c>
      <c r="CC9" s="63">
        <f>VLOOKUP(CC$8,'[1]Tabelas Master data'!$V:$W,2,0)</f>
        <v>0.17</v>
      </c>
      <c r="CD9" s="63">
        <f>VLOOKUP(CD$8,'[1]Tabelas Master data'!$V:$W,2,0)</f>
        <v>0.18</v>
      </c>
      <c r="CE9" s="63">
        <f>VLOOKUP(CE$8,'[1]Tabelas Master data'!$V:$W,2,0)</f>
        <v>0.18</v>
      </c>
      <c r="CF9" s="63">
        <f>VLOOKUP(CF$8,'[1]Tabelas Master data'!$V:$W,2,0)</f>
        <v>0.18</v>
      </c>
      <c r="CG9" s="63">
        <f>VLOOKUP(CG$8,'[1]Tabelas Master data'!$V:$W,2,0)</f>
        <v>0.18</v>
      </c>
      <c r="CH9" s="63">
        <f>VLOOKUP(CH$8,'[1]Tabelas Master data'!$V:$W,2,0)</f>
        <v>0.18</v>
      </c>
      <c r="CI9" s="63">
        <f>VLOOKUP(CI$8,'[1]Tabelas Master data'!$V:$W,2,0)</f>
        <v>0.18</v>
      </c>
      <c r="CJ9" s="63">
        <f>VLOOKUP(CJ$8,'[1]Tabelas Master data'!$V:$W,2,0)</f>
        <v>0.2</v>
      </c>
      <c r="CK9" s="66">
        <f>VLOOKUP(CK$8,'[1]Tabelas Master data'!$V:$W,2,0)</f>
        <v>0.17499999999999999</v>
      </c>
      <c r="CL9" s="63">
        <f>VLOOKUP(CL$8,'[1]Tabelas Master data'!$V:$W,2,0)</f>
        <v>0.17</v>
      </c>
      <c r="CM9" s="65">
        <v>0.12</v>
      </c>
      <c r="CN9" s="63">
        <f>VLOOKUP(CN$8,'[1]Tabelas Master data'!$V:$W,2,0)</f>
        <v>0.18</v>
      </c>
      <c r="CO9" s="63">
        <f>VLOOKUP(CO$8,'[1]Tabelas Master data'!$V:$W,2,0)</f>
        <v>0.18</v>
      </c>
      <c r="CP9" s="63">
        <f>VLOOKUP(CP$8,'[1]Tabelas Master data'!$V:$W,2,0)</f>
        <v>0.18</v>
      </c>
      <c r="CQ9" s="63">
        <f>VLOOKUP(CQ$8,'[1]Tabelas Master data'!$V:$W,2,0)</f>
        <v>0</v>
      </c>
      <c r="CR9" s="60"/>
      <c r="CS9" s="67">
        <f t="shared" ref="CS9:DH25" si="2">1-((BP9-1)/(AM9-1))</f>
        <v>0.13541666666666663</v>
      </c>
      <c r="CT9" s="67">
        <f t="shared" si="2"/>
        <v>0.13541666666666663</v>
      </c>
      <c r="CU9" s="67">
        <f t="shared" si="2"/>
        <v>0.14583333333333326</v>
      </c>
      <c r="CV9" s="67">
        <f t="shared" si="2"/>
        <v>0.14583333333333326</v>
      </c>
      <c r="CW9" s="67">
        <f t="shared" si="2"/>
        <v>0.14583333333333326</v>
      </c>
      <c r="CX9" s="67">
        <f t="shared" si="2"/>
        <v>0.14583333333333326</v>
      </c>
      <c r="CY9" s="67">
        <f t="shared" si="2"/>
        <v>0.13541666666666663</v>
      </c>
      <c r="CZ9" s="67">
        <f t="shared" si="2"/>
        <v>0.13541666666666663</v>
      </c>
      <c r="DA9" s="67">
        <f t="shared" si="2"/>
        <v>0.13541666666666663</v>
      </c>
      <c r="DB9" s="67">
        <f t="shared" si="2"/>
        <v>0.14583333333333326</v>
      </c>
      <c r="DC9" s="67">
        <f t="shared" si="2"/>
        <v>0.13541666666666663</v>
      </c>
      <c r="DD9" s="67">
        <f t="shared" si="2"/>
        <v>0.13541666666666663</v>
      </c>
      <c r="DE9" s="67">
        <f t="shared" si="2"/>
        <v>0.14583333333333326</v>
      </c>
      <c r="DF9" s="67">
        <f t="shared" si="2"/>
        <v>0.13541666666666663</v>
      </c>
      <c r="DG9" s="67">
        <f t="shared" si="2"/>
        <v>0.14583333333333326</v>
      </c>
      <c r="DH9" s="67">
        <f t="shared" si="2"/>
        <v>0.14583333333333326</v>
      </c>
      <c r="DI9" s="67">
        <f t="shared" ref="DI9:DT31" si="3">1-((CF9-1)/(BC9-1))</f>
        <v>0.14583333333333326</v>
      </c>
      <c r="DJ9" s="67">
        <f t="shared" si="3"/>
        <v>0.14583333333333326</v>
      </c>
      <c r="DK9" s="67">
        <f t="shared" si="3"/>
        <v>0.14583333333333326</v>
      </c>
      <c r="DL9" s="67">
        <f t="shared" si="3"/>
        <v>0.14583333333333326</v>
      </c>
      <c r="DM9" s="67">
        <f t="shared" si="3"/>
        <v>0.16666666666666663</v>
      </c>
      <c r="DN9" s="67">
        <f t="shared" si="3"/>
        <v>0.140625</v>
      </c>
      <c r="DO9" s="67">
        <f t="shared" si="3"/>
        <v>0.13541666666666663</v>
      </c>
      <c r="DP9" s="67">
        <f t="shared" si="3"/>
        <v>0</v>
      </c>
      <c r="DQ9" s="67">
        <f t="shared" si="3"/>
        <v>0.14583333333333326</v>
      </c>
      <c r="DR9" s="67">
        <f t="shared" si="3"/>
        <v>0.14583333333333326</v>
      </c>
      <c r="DS9" s="67">
        <f t="shared" si="3"/>
        <v>0.14583333333333326</v>
      </c>
      <c r="DT9" s="67">
        <f t="shared" si="3"/>
        <v>0</v>
      </c>
      <c r="DU9" s="60"/>
      <c r="DV9" s="68">
        <f>IFERROR(((1-CS9)*$M9),0)</f>
        <v>71.233020833333342</v>
      </c>
      <c r="DW9" s="68">
        <f>IFERROR(((1-CT9)*$M9),0)</f>
        <v>71.233020833333342</v>
      </c>
      <c r="DX9" s="69">
        <f>IFERROR(((1-CU9)*$O9),0)</f>
        <v>71.228958333333338</v>
      </c>
      <c r="DY9" s="69">
        <f t="shared" ref="DY9:EA11" si="4">IFERROR(((1-CV9)*$O9),0)</f>
        <v>71.228958333333338</v>
      </c>
      <c r="DZ9" s="69">
        <f t="shared" si="4"/>
        <v>71.228958333333338</v>
      </c>
      <c r="EA9" s="69">
        <f t="shared" si="4"/>
        <v>71.228958333333338</v>
      </c>
      <c r="EB9" s="68">
        <f t="shared" ref="EB9:ED11" si="5">IFERROR(((1-CY9)*$M9),0)</f>
        <v>71.233020833333342</v>
      </c>
      <c r="EC9" s="68">
        <f t="shared" si="5"/>
        <v>71.233020833333342</v>
      </c>
      <c r="ED9" s="68">
        <f t="shared" si="5"/>
        <v>71.233020833333342</v>
      </c>
      <c r="EE9" s="69">
        <f t="shared" ref="EE9:EE11" si="6">IFERROR(((1-DB9)*$O9),0)</f>
        <v>71.228958333333338</v>
      </c>
      <c r="EF9" s="68">
        <f t="shared" ref="EF9:EI11" si="7">IFERROR(((1-DC9)*$M9),0)</f>
        <v>71.233020833333342</v>
      </c>
      <c r="EG9" s="68">
        <f t="shared" si="7"/>
        <v>71.233020833333342</v>
      </c>
      <c r="EH9" s="70">
        <f>IFERROR(((1-DE9)*$O9),0)</f>
        <v>71.228958333333338</v>
      </c>
      <c r="EI9" s="68">
        <f t="shared" si="7"/>
        <v>71.233020833333342</v>
      </c>
      <c r="EJ9" s="69">
        <f t="shared" ref="EJ9:EO24" si="8">IFERROR(((1-DG9)*$O9),0)</f>
        <v>71.228958333333338</v>
      </c>
      <c r="EK9" s="70">
        <f>IFERROR(((1-DH9)*$O9),0)</f>
        <v>71.228958333333338</v>
      </c>
      <c r="EL9" s="69">
        <f t="shared" ref="EL9:EO11" si="9">IFERROR(((1-DI9)*$O9),0)</f>
        <v>71.228958333333338</v>
      </c>
      <c r="EM9" s="69">
        <f t="shared" si="9"/>
        <v>71.228958333333338</v>
      </c>
      <c r="EN9" s="69">
        <f t="shared" si="9"/>
        <v>71.228958333333338</v>
      </c>
      <c r="EO9" s="70">
        <f>IFERROR(((1-DL9)*$O9),0)</f>
        <v>71.228958333333338</v>
      </c>
      <c r="EP9" s="69">
        <f>IFERROR(((1-DM9)*$P9),0)</f>
        <v>71.233333333333334</v>
      </c>
      <c r="EQ9" s="71">
        <f>IFERROR(((1-DN9)*$N9),0)</f>
        <v>71.233593749999997</v>
      </c>
      <c r="ER9" s="68">
        <f t="shared" ref="ER9:ER11" si="10">IFERROR(((1-DO9)*$M9),0)</f>
        <v>71.233020833333342</v>
      </c>
      <c r="ES9" s="72">
        <f t="shared" ref="ES9:ES39" si="11">IFERROR(((1-DP9)*$L9),0)</f>
        <v>77.709999999999994</v>
      </c>
      <c r="ET9" s="70">
        <f>IFERROR(((1-DQ9)*$O9),0)</f>
        <v>71.228958333333338</v>
      </c>
      <c r="EU9" s="69">
        <f t="shared" ref="EU9:EV11" si="12">IFERROR(((1-DR9)*$O9),0)</f>
        <v>71.228958333333338</v>
      </c>
      <c r="EV9" s="69">
        <f t="shared" si="12"/>
        <v>71.228958333333338</v>
      </c>
      <c r="EW9" s="73">
        <f>IFERROR(((1-DT9)*$Q9),0)</f>
        <v>82.39</v>
      </c>
      <c r="EX9" s="72">
        <f t="shared" ref="EX9:EX39" si="13">M9</f>
        <v>82.39</v>
      </c>
      <c r="EY9" s="74"/>
      <c r="FA9" s="75">
        <f t="shared" ref="FA9:FA11" si="14">MIN(DV9:EV9)</f>
        <v>71.228958333333338</v>
      </c>
      <c r="FB9" s="76">
        <v>0.05</v>
      </c>
      <c r="FC9" s="75">
        <f t="shared" ref="FC9:FC11" si="15">ROUND(FA9*(1-FB9),2)</f>
        <v>67.67</v>
      </c>
      <c r="FD9" s="77" t="s">
        <v>96</v>
      </c>
      <c r="FE9" s="77">
        <v>1</v>
      </c>
      <c r="FF9" s="77" t="s">
        <v>97</v>
      </c>
    </row>
    <row r="10" spans="1:162 16376:16377" hidden="1" x14ac:dyDescent="0.25">
      <c r="A10" s="52" t="s">
        <v>98</v>
      </c>
      <c r="B10" s="78" t="s">
        <v>99</v>
      </c>
      <c r="C10" s="79">
        <v>7895197030397</v>
      </c>
      <c r="D10" s="80" t="s">
        <v>91</v>
      </c>
      <c r="E10" s="78" t="s">
        <v>100</v>
      </c>
      <c r="F10" s="78" t="s">
        <v>93</v>
      </c>
      <c r="G10" s="78" t="s">
        <v>101</v>
      </c>
      <c r="H10" s="78" t="str">
        <f>VLOOKUP(C10,'[1]Tabela CMED 2018'!F:AG,28,0)</f>
        <v>POSITIVA</v>
      </c>
      <c r="I10" s="81">
        <v>3</v>
      </c>
      <c r="J10" s="82">
        <v>4.3299999999999998E-2</v>
      </c>
      <c r="K10" s="58">
        <v>116.53661</v>
      </c>
      <c r="L10" s="58">
        <v>132.43</v>
      </c>
      <c r="M10" s="58">
        <v>140.41</v>
      </c>
      <c r="N10" s="58">
        <v>141.26</v>
      </c>
      <c r="O10" s="58">
        <v>142.12</v>
      </c>
      <c r="P10" s="58">
        <v>145.66999999999999</v>
      </c>
      <c r="Q10" s="58">
        <v>140.41</v>
      </c>
      <c r="R10" s="83"/>
      <c r="S10" s="84">
        <v>161.10502683318634</v>
      </c>
      <c r="T10" s="84">
        <v>183.08</v>
      </c>
      <c r="U10" s="84">
        <v>194.11</v>
      </c>
      <c r="V10" s="84">
        <v>195.28</v>
      </c>
      <c r="W10" s="84">
        <v>196.47</v>
      </c>
      <c r="X10" s="84">
        <v>201.38</v>
      </c>
      <c r="Y10" s="84">
        <v>194.11</v>
      </c>
      <c r="Z10" s="83"/>
      <c r="AA10" s="85">
        <v>93.04282942399999</v>
      </c>
      <c r="AB10" s="85">
        <v>105.732112</v>
      </c>
      <c r="AC10" s="85">
        <v>112.10334399999999</v>
      </c>
      <c r="AD10" s="85">
        <v>112.78198399999999</v>
      </c>
      <c r="AE10" s="85">
        <v>113.468608</v>
      </c>
      <c r="AF10" s="85">
        <v>116.30292799999999</v>
      </c>
      <c r="AG10" s="85">
        <v>112.10334399999999</v>
      </c>
      <c r="AH10" s="83" t="s">
        <v>95</v>
      </c>
      <c r="AI10" s="83" t="s">
        <v>95</v>
      </c>
      <c r="AJ10" s="83" t="s">
        <v>95</v>
      </c>
      <c r="AK10" s="83"/>
      <c r="AL10" s="83"/>
      <c r="AM10" s="86">
        <v>0.04</v>
      </c>
      <c r="AN10" s="86">
        <v>0.04</v>
      </c>
      <c r="AO10" s="86">
        <v>0.04</v>
      </c>
      <c r="AP10" s="86">
        <v>0.04</v>
      </c>
      <c r="AQ10" s="86">
        <v>0.04</v>
      </c>
      <c r="AR10" s="87">
        <v>0.04</v>
      </c>
      <c r="AS10" s="86">
        <v>0.04</v>
      </c>
      <c r="AT10" s="86">
        <v>0.04</v>
      </c>
      <c r="AU10" s="86">
        <v>0.04</v>
      </c>
      <c r="AV10" s="86">
        <v>0.04</v>
      </c>
      <c r="AW10" s="86">
        <v>0.04</v>
      </c>
      <c r="AX10" s="86">
        <v>0.04</v>
      </c>
      <c r="AY10" s="86">
        <v>0.04</v>
      </c>
      <c r="AZ10" s="86">
        <v>0.04</v>
      </c>
      <c r="BA10" s="86">
        <v>0.04</v>
      </c>
      <c r="BB10" s="86">
        <v>0.04</v>
      </c>
      <c r="BC10" s="86">
        <v>0.04</v>
      </c>
      <c r="BD10" s="86">
        <v>0.04</v>
      </c>
      <c r="BE10" s="86">
        <v>0.04</v>
      </c>
      <c r="BF10" s="86">
        <v>0.04</v>
      </c>
      <c r="BG10" s="86">
        <v>0.04</v>
      </c>
      <c r="BH10" s="86">
        <v>0.04</v>
      </c>
      <c r="BI10" s="86">
        <v>0.04</v>
      </c>
      <c r="BJ10" s="88">
        <v>0.12</v>
      </c>
      <c r="BK10" s="86">
        <v>0.04</v>
      </c>
      <c r="BL10" s="86">
        <v>0.04</v>
      </c>
      <c r="BM10" s="86">
        <v>0.04</v>
      </c>
      <c r="BN10" s="86">
        <v>0</v>
      </c>
      <c r="BO10" s="83"/>
      <c r="BP10" s="86">
        <f>VLOOKUP(BP$8,'[1]Tabelas Master data'!$V:$W,2,0)</f>
        <v>0.17</v>
      </c>
      <c r="BQ10" s="86">
        <f>VLOOKUP(BQ$8,'[1]Tabelas Master data'!$V:$W,2,0)</f>
        <v>0.17</v>
      </c>
      <c r="BR10" s="86">
        <f>VLOOKUP(BR$8,'[1]Tabelas Master data'!$V:$W,2,0)</f>
        <v>0.18</v>
      </c>
      <c r="BS10" s="86">
        <f>VLOOKUP(BS$8,'[1]Tabelas Master data'!$V:$W,2,0)</f>
        <v>0.18</v>
      </c>
      <c r="BT10" s="86">
        <f>VLOOKUP(BT$8,'[1]Tabelas Master data'!$V:$W,2,0)</f>
        <v>0.18</v>
      </c>
      <c r="BU10" s="86">
        <f>VLOOKUP(BU$8,'[1]Tabelas Master data'!$V:$W,2,0)</f>
        <v>0.18</v>
      </c>
      <c r="BV10" s="86">
        <f>VLOOKUP(BV$8,'[1]Tabelas Master data'!$V:$W,2,0)</f>
        <v>0.17</v>
      </c>
      <c r="BW10" s="86">
        <f>VLOOKUP(BW$8,'[1]Tabelas Master data'!$V:$W,2,0)</f>
        <v>0.17</v>
      </c>
      <c r="BX10" s="86">
        <f>VLOOKUP(BX$8,'[1]Tabelas Master data'!$V:$W,2,0)</f>
        <v>0.17</v>
      </c>
      <c r="BY10" s="86">
        <f>VLOOKUP(BY$8,'[1]Tabelas Master data'!$V:$W,2,0)</f>
        <v>0.18</v>
      </c>
      <c r="BZ10" s="86">
        <f>VLOOKUP(BZ$8,'[1]Tabelas Master data'!$V:$W,2,0)</f>
        <v>0.17</v>
      </c>
      <c r="CA10" s="86">
        <f>VLOOKUP(CA$8,'[1]Tabelas Master data'!$V:$W,2,0)</f>
        <v>0.17</v>
      </c>
      <c r="CB10" s="86">
        <f>VLOOKUP(CB$8,'[1]Tabelas Master data'!$V:$W,2,0)</f>
        <v>0.18</v>
      </c>
      <c r="CC10" s="86">
        <f>VLOOKUP(CC$8,'[1]Tabelas Master data'!$V:$W,2,0)</f>
        <v>0.17</v>
      </c>
      <c r="CD10" s="86">
        <f>VLOOKUP(CD$8,'[1]Tabelas Master data'!$V:$W,2,0)</f>
        <v>0.18</v>
      </c>
      <c r="CE10" s="86">
        <f>VLOOKUP(CE$8,'[1]Tabelas Master data'!$V:$W,2,0)</f>
        <v>0.18</v>
      </c>
      <c r="CF10" s="86">
        <f>VLOOKUP(CF$8,'[1]Tabelas Master data'!$V:$W,2,0)</f>
        <v>0.18</v>
      </c>
      <c r="CG10" s="86">
        <f>VLOOKUP(CG$8,'[1]Tabelas Master data'!$V:$W,2,0)</f>
        <v>0.18</v>
      </c>
      <c r="CH10" s="86">
        <f>VLOOKUP(CH$8,'[1]Tabelas Master data'!$V:$W,2,0)</f>
        <v>0.18</v>
      </c>
      <c r="CI10" s="86">
        <f>VLOOKUP(CI$8,'[1]Tabelas Master data'!$V:$W,2,0)</f>
        <v>0.18</v>
      </c>
      <c r="CJ10" s="86">
        <f>VLOOKUP(CJ$8,'[1]Tabelas Master data'!$V:$W,2,0)</f>
        <v>0.2</v>
      </c>
      <c r="CK10" s="89">
        <f>VLOOKUP(CK$8,'[1]Tabelas Master data'!$V:$W,2,0)</f>
        <v>0.17499999999999999</v>
      </c>
      <c r="CL10" s="86">
        <f>VLOOKUP(CL$8,'[1]Tabelas Master data'!$V:$W,2,0)</f>
        <v>0.17</v>
      </c>
      <c r="CM10" s="88">
        <v>0.12</v>
      </c>
      <c r="CN10" s="86">
        <f>VLOOKUP(CN$8,'[1]Tabelas Master data'!$V:$W,2,0)</f>
        <v>0.18</v>
      </c>
      <c r="CO10" s="86">
        <f>VLOOKUP(CO$8,'[1]Tabelas Master data'!$V:$W,2,0)</f>
        <v>0.18</v>
      </c>
      <c r="CP10" s="86">
        <f>VLOOKUP(CP$8,'[1]Tabelas Master data'!$V:$W,2,0)</f>
        <v>0.18</v>
      </c>
      <c r="CQ10" s="86">
        <f>VLOOKUP(CQ$8,'[1]Tabelas Master data'!$V:$W,2,0)</f>
        <v>0</v>
      </c>
      <c r="CR10" s="83"/>
      <c r="CS10" s="90">
        <f t="shared" si="2"/>
        <v>0.13541666666666663</v>
      </c>
      <c r="CT10" s="90">
        <f t="shared" si="2"/>
        <v>0.13541666666666663</v>
      </c>
      <c r="CU10" s="90">
        <f t="shared" si="2"/>
        <v>0.14583333333333326</v>
      </c>
      <c r="CV10" s="90">
        <f t="shared" si="2"/>
        <v>0.14583333333333326</v>
      </c>
      <c r="CW10" s="90">
        <f t="shared" si="2"/>
        <v>0.14583333333333326</v>
      </c>
      <c r="CX10" s="90">
        <f t="shared" si="2"/>
        <v>0.14583333333333326</v>
      </c>
      <c r="CY10" s="90">
        <f t="shared" si="2"/>
        <v>0.13541666666666663</v>
      </c>
      <c r="CZ10" s="90">
        <f t="shared" si="2"/>
        <v>0.13541666666666663</v>
      </c>
      <c r="DA10" s="90">
        <f t="shared" si="2"/>
        <v>0.13541666666666663</v>
      </c>
      <c r="DB10" s="90">
        <f t="shared" si="2"/>
        <v>0.14583333333333326</v>
      </c>
      <c r="DC10" s="90">
        <f t="shared" si="2"/>
        <v>0.13541666666666663</v>
      </c>
      <c r="DD10" s="90">
        <f t="shared" si="2"/>
        <v>0.13541666666666663</v>
      </c>
      <c r="DE10" s="90">
        <f t="shared" si="2"/>
        <v>0.14583333333333326</v>
      </c>
      <c r="DF10" s="90">
        <f t="shared" si="2"/>
        <v>0.13541666666666663</v>
      </c>
      <c r="DG10" s="90">
        <f t="shared" si="2"/>
        <v>0.14583333333333326</v>
      </c>
      <c r="DH10" s="90">
        <f t="shared" si="2"/>
        <v>0.14583333333333326</v>
      </c>
      <c r="DI10" s="90">
        <f t="shared" si="3"/>
        <v>0.14583333333333326</v>
      </c>
      <c r="DJ10" s="90">
        <f t="shared" si="3"/>
        <v>0.14583333333333326</v>
      </c>
      <c r="DK10" s="90">
        <f t="shared" si="3"/>
        <v>0.14583333333333326</v>
      </c>
      <c r="DL10" s="90">
        <f t="shared" si="3"/>
        <v>0.14583333333333326</v>
      </c>
      <c r="DM10" s="90">
        <f t="shared" si="3"/>
        <v>0.16666666666666663</v>
      </c>
      <c r="DN10" s="90">
        <f t="shared" si="3"/>
        <v>0.140625</v>
      </c>
      <c r="DO10" s="90">
        <f t="shared" si="3"/>
        <v>0.13541666666666663</v>
      </c>
      <c r="DP10" s="90">
        <f t="shared" si="3"/>
        <v>0</v>
      </c>
      <c r="DQ10" s="90">
        <f t="shared" si="3"/>
        <v>0.14583333333333326</v>
      </c>
      <c r="DR10" s="90">
        <f t="shared" si="3"/>
        <v>0.14583333333333326</v>
      </c>
      <c r="DS10" s="90">
        <f t="shared" si="3"/>
        <v>0.14583333333333326</v>
      </c>
      <c r="DT10" s="90">
        <f t="shared" si="3"/>
        <v>0</v>
      </c>
      <c r="DU10" s="83"/>
      <c r="DV10" s="91">
        <f t="shared" ref="DV10:DW11" si="16">IFERROR(((1-CS10)*$M10),0)</f>
        <v>121.39614583333334</v>
      </c>
      <c r="DW10" s="91">
        <f t="shared" si="16"/>
        <v>121.39614583333334</v>
      </c>
      <c r="DX10" s="92">
        <f t="shared" ref="DX10:DX11" si="17">IFERROR(((1-CU10)*$O10),0)</f>
        <v>121.39416666666668</v>
      </c>
      <c r="DY10" s="92">
        <f t="shared" si="4"/>
        <v>121.39416666666668</v>
      </c>
      <c r="DZ10" s="92">
        <f t="shared" si="4"/>
        <v>121.39416666666668</v>
      </c>
      <c r="EA10" s="92">
        <f t="shared" si="4"/>
        <v>121.39416666666668</v>
      </c>
      <c r="EB10" s="91">
        <f t="shared" si="5"/>
        <v>121.39614583333334</v>
      </c>
      <c r="EC10" s="91">
        <f t="shared" si="5"/>
        <v>121.39614583333334</v>
      </c>
      <c r="ED10" s="91">
        <f t="shared" si="5"/>
        <v>121.39614583333334</v>
      </c>
      <c r="EE10" s="92">
        <f t="shared" si="6"/>
        <v>121.39416666666668</v>
      </c>
      <c r="EF10" s="91">
        <f t="shared" si="7"/>
        <v>121.39614583333334</v>
      </c>
      <c r="EG10" s="91">
        <f t="shared" si="7"/>
        <v>121.39614583333334</v>
      </c>
      <c r="EH10" s="93">
        <f t="shared" ref="EH10:EH11" si="18">IFERROR(((1-DE10)*$O10),0)</f>
        <v>121.39416666666668</v>
      </c>
      <c r="EI10" s="91">
        <f t="shared" si="7"/>
        <v>121.39614583333334</v>
      </c>
      <c r="EJ10" s="92">
        <f t="shared" si="8"/>
        <v>121.39416666666668</v>
      </c>
      <c r="EK10" s="93">
        <f t="shared" si="8"/>
        <v>121.39416666666668</v>
      </c>
      <c r="EL10" s="92">
        <f t="shared" si="9"/>
        <v>121.39416666666668</v>
      </c>
      <c r="EM10" s="92">
        <f t="shared" si="9"/>
        <v>121.39416666666668</v>
      </c>
      <c r="EN10" s="92">
        <f t="shared" si="9"/>
        <v>121.39416666666668</v>
      </c>
      <c r="EO10" s="93">
        <f t="shared" si="9"/>
        <v>121.39416666666668</v>
      </c>
      <c r="EP10" s="92">
        <f t="shared" ref="EP10:EP11" si="19">IFERROR(((1-DM10)*$P10),0)</f>
        <v>121.39166666666667</v>
      </c>
      <c r="EQ10" s="94">
        <f t="shared" ref="EQ10:EQ11" si="20">IFERROR(((1-DN10)*$N10),0)</f>
        <v>121.39531249999999</v>
      </c>
      <c r="ER10" s="91">
        <f t="shared" si="10"/>
        <v>121.39614583333334</v>
      </c>
      <c r="ES10" s="95">
        <f t="shared" si="11"/>
        <v>132.43</v>
      </c>
      <c r="ET10" s="93">
        <f t="shared" ref="ET10:ET11" si="21">IFERROR(((1-DQ10)*$O10),0)</f>
        <v>121.39416666666668</v>
      </c>
      <c r="EU10" s="92">
        <f t="shared" si="12"/>
        <v>121.39416666666668</v>
      </c>
      <c r="EV10" s="92">
        <f t="shared" si="12"/>
        <v>121.39416666666668</v>
      </c>
      <c r="EW10" s="96">
        <f t="shared" ref="EW10:EW11" si="22">IFERROR(((1-DT10)*$Q10),0)</f>
        <v>140.41</v>
      </c>
      <c r="EX10" s="95">
        <f t="shared" si="13"/>
        <v>140.41</v>
      </c>
      <c r="EY10" s="97"/>
      <c r="FA10" s="75">
        <f t="shared" si="14"/>
        <v>121.39166666666667</v>
      </c>
      <c r="FB10" s="98">
        <v>0.50849999999999995</v>
      </c>
      <c r="FC10" s="75">
        <f t="shared" si="15"/>
        <v>59.66</v>
      </c>
      <c r="FD10" s="77" t="s">
        <v>96</v>
      </c>
      <c r="FE10" s="77">
        <v>1</v>
      </c>
      <c r="FF10" s="77" t="s">
        <v>97</v>
      </c>
    </row>
    <row r="11" spans="1:162 16376:16377" hidden="1" x14ac:dyDescent="0.25">
      <c r="A11" s="52" t="s">
        <v>98</v>
      </c>
      <c r="B11" s="78" t="s">
        <v>102</v>
      </c>
      <c r="C11" s="79">
        <v>7895197030427</v>
      </c>
      <c r="D11" s="80" t="s">
        <v>91</v>
      </c>
      <c r="E11" s="78" t="s">
        <v>103</v>
      </c>
      <c r="F11" s="78" t="s">
        <v>93</v>
      </c>
      <c r="G11" s="78" t="s">
        <v>101</v>
      </c>
      <c r="H11" s="78" t="str">
        <f>VLOOKUP(C11,'[1]Tabela CMED 2018'!F:AG,28,0)</f>
        <v>POSITIVA</v>
      </c>
      <c r="I11" s="81">
        <v>3</v>
      </c>
      <c r="J11" s="82">
        <v>4.3299999999999998E-2</v>
      </c>
      <c r="K11" s="58">
        <v>249.53649399999998</v>
      </c>
      <c r="L11" s="58">
        <v>283.56</v>
      </c>
      <c r="M11" s="58">
        <v>300.64</v>
      </c>
      <c r="N11" s="58">
        <v>302.47000000000003</v>
      </c>
      <c r="O11" s="58">
        <v>304.31</v>
      </c>
      <c r="P11" s="58">
        <v>311.92</v>
      </c>
      <c r="Q11" s="58">
        <v>300.64</v>
      </c>
      <c r="R11" s="83"/>
      <c r="S11" s="84">
        <v>344.96956417154439</v>
      </c>
      <c r="T11" s="84">
        <v>392.01</v>
      </c>
      <c r="U11" s="84">
        <v>415.62</v>
      </c>
      <c r="V11" s="84">
        <v>418.15</v>
      </c>
      <c r="W11" s="84">
        <v>420.69</v>
      </c>
      <c r="X11" s="84">
        <v>431.21</v>
      </c>
      <c r="Y11" s="84">
        <v>415.62</v>
      </c>
      <c r="Z11" s="83"/>
      <c r="AA11" s="85">
        <v>199.22993680959999</v>
      </c>
      <c r="AB11" s="85">
        <v>226.39430400000001</v>
      </c>
      <c r="AC11" s="85">
        <v>240.03097599999998</v>
      </c>
      <c r="AD11" s="85">
        <v>241.49204800000001</v>
      </c>
      <c r="AE11" s="85">
        <v>242.96110400000001</v>
      </c>
      <c r="AF11" s="85">
        <v>249.03692800000002</v>
      </c>
      <c r="AG11" s="85">
        <v>240.03097599999998</v>
      </c>
      <c r="AH11" s="83" t="s">
        <v>95</v>
      </c>
      <c r="AI11" s="83" t="s">
        <v>95</v>
      </c>
      <c r="AJ11" s="83" t="s">
        <v>95</v>
      </c>
      <c r="AK11" s="83"/>
      <c r="AL11" s="83"/>
      <c r="AM11" s="86">
        <v>0.04</v>
      </c>
      <c r="AN11" s="86">
        <v>0.04</v>
      </c>
      <c r="AO11" s="86">
        <v>0.04</v>
      </c>
      <c r="AP11" s="86">
        <v>0.04</v>
      </c>
      <c r="AQ11" s="86">
        <v>0.04</v>
      </c>
      <c r="AR11" s="87">
        <v>0.04</v>
      </c>
      <c r="AS11" s="86">
        <v>0.04</v>
      </c>
      <c r="AT11" s="86">
        <v>0.04</v>
      </c>
      <c r="AU11" s="86">
        <v>0.04</v>
      </c>
      <c r="AV11" s="86">
        <v>0.04</v>
      </c>
      <c r="AW11" s="86">
        <v>0.04</v>
      </c>
      <c r="AX11" s="86">
        <v>0.04</v>
      </c>
      <c r="AY11" s="86">
        <v>0.04</v>
      </c>
      <c r="AZ11" s="86">
        <v>0.04</v>
      </c>
      <c r="BA11" s="86">
        <v>0.04</v>
      </c>
      <c r="BB11" s="86">
        <v>0.04</v>
      </c>
      <c r="BC11" s="86">
        <v>0.04</v>
      </c>
      <c r="BD11" s="86">
        <v>0.04</v>
      </c>
      <c r="BE11" s="86">
        <v>0.04</v>
      </c>
      <c r="BF11" s="86">
        <v>0.04</v>
      </c>
      <c r="BG11" s="86">
        <v>0.04</v>
      </c>
      <c r="BH11" s="86">
        <v>0.04</v>
      </c>
      <c r="BI11" s="86">
        <v>0.04</v>
      </c>
      <c r="BJ11" s="88">
        <v>0.12</v>
      </c>
      <c r="BK11" s="86">
        <v>0.04</v>
      </c>
      <c r="BL11" s="86">
        <v>0.04</v>
      </c>
      <c r="BM11" s="86">
        <v>0.04</v>
      </c>
      <c r="BN11" s="86">
        <v>0</v>
      </c>
      <c r="BO11" s="83"/>
      <c r="BP11" s="86">
        <f>VLOOKUP(BP$8,'[1]Tabelas Master data'!$V:$W,2,0)</f>
        <v>0.17</v>
      </c>
      <c r="BQ11" s="86">
        <f>VLOOKUP(BQ$8,'[1]Tabelas Master data'!$V:$W,2,0)</f>
        <v>0.17</v>
      </c>
      <c r="BR11" s="86">
        <f>VLOOKUP(BR$8,'[1]Tabelas Master data'!$V:$W,2,0)</f>
        <v>0.18</v>
      </c>
      <c r="BS11" s="86">
        <f>VLOOKUP(BS$8,'[1]Tabelas Master data'!$V:$W,2,0)</f>
        <v>0.18</v>
      </c>
      <c r="BT11" s="86">
        <f>VLOOKUP(BT$8,'[1]Tabelas Master data'!$V:$W,2,0)</f>
        <v>0.18</v>
      </c>
      <c r="BU11" s="86">
        <f>VLOOKUP(BU$8,'[1]Tabelas Master data'!$V:$W,2,0)</f>
        <v>0.18</v>
      </c>
      <c r="BV11" s="86">
        <f>VLOOKUP(BV$8,'[1]Tabelas Master data'!$V:$W,2,0)</f>
        <v>0.17</v>
      </c>
      <c r="BW11" s="86">
        <f>VLOOKUP(BW$8,'[1]Tabelas Master data'!$V:$W,2,0)</f>
        <v>0.17</v>
      </c>
      <c r="BX11" s="86">
        <f>VLOOKUP(BX$8,'[1]Tabelas Master data'!$V:$W,2,0)</f>
        <v>0.17</v>
      </c>
      <c r="BY11" s="86">
        <f>VLOOKUP(BY$8,'[1]Tabelas Master data'!$V:$W,2,0)</f>
        <v>0.18</v>
      </c>
      <c r="BZ11" s="86">
        <f>VLOOKUP(BZ$8,'[1]Tabelas Master data'!$V:$W,2,0)</f>
        <v>0.17</v>
      </c>
      <c r="CA11" s="86">
        <f>VLOOKUP(CA$8,'[1]Tabelas Master data'!$V:$W,2,0)</f>
        <v>0.17</v>
      </c>
      <c r="CB11" s="86">
        <f>VLOOKUP(CB$8,'[1]Tabelas Master data'!$V:$W,2,0)</f>
        <v>0.18</v>
      </c>
      <c r="CC11" s="86">
        <f>VLOOKUP(CC$8,'[1]Tabelas Master data'!$V:$W,2,0)</f>
        <v>0.17</v>
      </c>
      <c r="CD11" s="86">
        <f>VLOOKUP(CD$8,'[1]Tabelas Master data'!$V:$W,2,0)</f>
        <v>0.18</v>
      </c>
      <c r="CE11" s="86">
        <f>VLOOKUP(CE$8,'[1]Tabelas Master data'!$V:$W,2,0)</f>
        <v>0.18</v>
      </c>
      <c r="CF11" s="86">
        <f>VLOOKUP(CF$8,'[1]Tabelas Master data'!$V:$W,2,0)</f>
        <v>0.18</v>
      </c>
      <c r="CG11" s="86">
        <f>VLOOKUP(CG$8,'[1]Tabelas Master data'!$V:$W,2,0)</f>
        <v>0.18</v>
      </c>
      <c r="CH11" s="86">
        <f>VLOOKUP(CH$8,'[1]Tabelas Master data'!$V:$W,2,0)</f>
        <v>0.18</v>
      </c>
      <c r="CI11" s="86">
        <f>VLOOKUP(CI$8,'[1]Tabelas Master data'!$V:$W,2,0)</f>
        <v>0.18</v>
      </c>
      <c r="CJ11" s="86">
        <f>VLOOKUP(CJ$8,'[1]Tabelas Master data'!$V:$W,2,0)</f>
        <v>0.2</v>
      </c>
      <c r="CK11" s="89">
        <f>VLOOKUP(CK$8,'[1]Tabelas Master data'!$V:$W,2,0)</f>
        <v>0.17499999999999999</v>
      </c>
      <c r="CL11" s="86">
        <f>VLOOKUP(CL$8,'[1]Tabelas Master data'!$V:$W,2,0)</f>
        <v>0.17</v>
      </c>
      <c r="CM11" s="88">
        <v>0.12</v>
      </c>
      <c r="CN11" s="86">
        <f>VLOOKUP(CN$8,'[1]Tabelas Master data'!$V:$W,2,0)</f>
        <v>0.18</v>
      </c>
      <c r="CO11" s="86">
        <f>VLOOKUP(CO$8,'[1]Tabelas Master data'!$V:$W,2,0)</f>
        <v>0.18</v>
      </c>
      <c r="CP11" s="86">
        <f>VLOOKUP(CP$8,'[1]Tabelas Master data'!$V:$W,2,0)</f>
        <v>0.18</v>
      </c>
      <c r="CQ11" s="86">
        <f>VLOOKUP(CQ$8,'[1]Tabelas Master data'!$V:$W,2,0)</f>
        <v>0</v>
      </c>
      <c r="CR11" s="83"/>
      <c r="CS11" s="90">
        <f t="shared" si="2"/>
        <v>0.13541666666666663</v>
      </c>
      <c r="CT11" s="90">
        <f t="shared" si="2"/>
        <v>0.13541666666666663</v>
      </c>
      <c r="CU11" s="90">
        <f t="shared" si="2"/>
        <v>0.14583333333333326</v>
      </c>
      <c r="CV11" s="90">
        <f t="shared" si="2"/>
        <v>0.14583333333333326</v>
      </c>
      <c r="CW11" s="90">
        <f t="shared" si="2"/>
        <v>0.14583333333333326</v>
      </c>
      <c r="CX11" s="90">
        <f t="shared" si="2"/>
        <v>0.14583333333333326</v>
      </c>
      <c r="CY11" s="90">
        <f t="shared" si="2"/>
        <v>0.13541666666666663</v>
      </c>
      <c r="CZ11" s="90">
        <f t="shared" si="2"/>
        <v>0.13541666666666663</v>
      </c>
      <c r="DA11" s="90">
        <f t="shared" si="2"/>
        <v>0.13541666666666663</v>
      </c>
      <c r="DB11" s="90">
        <f t="shared" si="2"/>
        <v>0.14583333333333326</v>
      </c>
      <c r="DC11" s="90">
        <f t="shared" si="2"/>
        <v>0.13541666666666663</v>
      </c>
      <c r="DD11" s="90">
        <f t="shared" si="2"/>
        <v>0.13541666666666663</v>
      </c>
      <c r="DE11" s="90">
        <f t="shared" si="2"/>
        <v>0.14583333333333326</v>
      </c>
      <c r="DF11" s="90">
        <f t="shared" si="2"/>
        <v>0.13541666666666663</v>
      </c>
      <c r="DG11" s="90">
        <f t="shared" si="2"/>
        <v>0.14583333333333326</v>
      </c>
      <c r="DH11" s="90">
        <f t="shared" si="2"/>
        <v>0.14583333333333326</v>
      </c>
      <c r="DI11" s="90">
        <f t="shared" si="3"/>
        <v>0.14583333333333326</v>
      </c>
      <c r="DJ11" s="90">
        <f t="shared" si="3"/>
        <v>0.14583333333333326</v>
      </c>
      <c r="DK11" s="90">
        <f t="shared" si="3"/>
        <v>0.14583333333333326</v>
      </c>
      <c r="DL11" s="90">
        <f t="shared" si="3"/>
        <v>0.14583333333333326</v>
      </c>
      <c r="DM11" s="90">
        <f t="shared" si="3"/>
        <v>0.16666666666666663</v>
      </c>
      <c r="DN11" s="90">
        <f t="shared" si="3"/>
        <v>0.140625</v>
      </c>
      <c r="DO11" s="90">
        <f t="shared" si="3"/>
        <v>0.13541666666666663</v>
      </c>
      <c r="DP11" s="90">
        <f t="shared" si="3"/>
        <v>0</v>
      </c>
      <c r="DQ11" s="90">
        <f t="shared" si="3"/>
        <v>0.14583333333333326</v>
      </c>
      <c r="DR11" s="90">
        <f t="shared" si="3"/>
        <v>0.14583333333333326</v>
      </c>
      <c r="DS11" s="90">
        <f t="shared" si="3"/>
        <v>0.14583333333333326</v>
      </c>
      <c r="DT11" s="90">
        <f t="shared" si="3"/>
        <v>0</v>
      </c>
      <c r="DU11" s="83"/>
      <c r="DV11" s="91">
        <f t="shared" si="16"/>
        <v>259.92833333333334</v>
      </c>
      <c r="DW11" s="91">
        <f t="shared" si="16"/>
        <v>259.92833333333334</v>
      </c>
      <c r="DX11" s="92">
        <f t="shared" si="17"/>
        <v>259.93145833333335</v>
      </c>
      <c r="DY11" s="92">
        <f t="shared" si="4"/>
        <v>259.93145833333335</v>
      </c>
      <c r="DZ11" s="92">
        <f t="shared" si="4"/>
        <v>259.93145833333335</v>
      </c>
      <c r="EA11" s="92">
        <f t="shared" si="4"/>
        <v>259.93145833333335</v>
      </c>
      <c r="EB11" s="91">
        <f t="shared" si="5"/>
        <v>259.92833333333334</v>
      </c>
      <c r="EC11" s="91">
        <f t="shared" si="5"/>
        <v>259.92833333333334</v>
      </c>
      <c r="ED11" s="91">
        <f t="shared" si="5"/>
        <v>259.92833333333334</v>
      </c>
      <c r="EE11" s="92">
        <f t="shared" si="6"/>
        <v>259.93145833333335</v>
      </c>
      <c r="EF11" s="91">
        <f t="shared" si="7"/>
        <v>259.92833333333334</v>
      </c>
      <c r="EG11" s="91">
        <f t="shared" si="7"/>
        <v>259.92833333333334</v>
      </c>
      <c r="EH11" s="93">
        <f t="shared" si="18"/>
        <v>259.93145833333335</v>
      </c>
      <c r="EI11" s="91">
        <f t="shared" si="7"/>
        <v>259.92833333333334</v>
      </c>
      <c r="EJ11" s="92">
        <f t="shared" si="8"/>
        <v>259.93145833333335</v>
      </c>
      <c r="EK11" s="93">
        <f t="shared" si="8"/>
        <v>259.93145833333335</v>
      </c>
      <c r="EL11" s="92">
        <f t="shared" si="9"/>
        <v>259.93145833333335</v>
      </c>
      <c r="EM11" s="92">
        <f t="shared" si="9"/>
        <v>259.93145833333335</v>
      </c>
      <c r="EN11" s="92">
        <f t="shared" si="9"/>
        <v>259.93145833333335</v>
      </c>
      <c r="EO11" s="93">
        <f t="shared" si="9"/>
        <v>259.93145833333335</v>
      </c>
      <c r="EP11" s="92">
        <f t="shared" si="19"/>
        <v>259.93333333333334</v>
      </c>
      <c r="EQ11" s="94">
        <f t="shared" si="20"/>
        <v>259.93515625000003</v>
      </c>
      <c r="ER11" s="91">
        <f t="shared" si="10"/>
        <v>259.92833333333334</v>
      </c>
      <c r="ES11" s="95">
        <f t="shared" si="11"/>
        <v>283.56</v>
      </c>
      <c r="ET11" s="93">
        <f t="shared" si="21"/>
        <v>259.93145833333335</v>
      </c>
      <c r="EU11" s="92">
        <f t="shared" si="12"/>
        <v>259.93145833333335</v>
      </c>
      <c r="EV11" s="92">
        <f t="shared" si="12"/>
        <v>259.93145833333335</v>
      </c>
      <c r="EW11" s="96">
        <f t="shared" si="22"/>
        <v>300.64</v>
      </c>
      <c r="EX11" s="95">
        <f t="shared" si="13"/>
        <v>300.64</v>
      </c>
      <c r="EY11" s="97"/>
      <c r="FA11" s="75">
        <f t="shared" si="14"/>
        <v>259.92833333333334</v>
      </c>
      <c r="FB11" s="98">
        <v>0.54090000000000005</v>
      </c>
      <c r="FC11" s="75">
        <f t="shared" si="15"/>
        <v>119.33</v>
      </c>
      <c r="FD11" s="77" t="s">
        <v>96</v>
      </c>
      <c r="FE11" s="77">
        <v>1</v>
      </c>
      <c r="FF11" s="77" t="s">
        <v>97</v>
      </c>
    </row>
    <row r="12" spans="1:162 16376:16377" hidden="1" x14ac:dyDescent="0.25">
      <c r="A12" s="99" t="s">
        <v>104</v>
      </c>
      <c r="B12" s="78" t="s">
        <v>105</v>
      </c>
      <c r="C12" s="79">
        <v>7895197030458</v>
      </c>
      <c r="D12" s="100" t="s">
        <v>95</v>
      </c>
      <c r="E12" s="78" t="s">
        <v>106</v>
      </c>
      <c r="F12" s="78" t="s">
        <v>93</v>
      </c>
      <c r="G12" s="78"/>
      <c r="H12" s="78" t="s">
        <v>107</v>
      </c>
      <c r="I12" s="81">
        <v>3</v>
      </c>
      <c r="J12" s="82">
        <v>4.3299999999999998E-2</v>
      </c>
      <c r="K12" s="58">
        <v>79.08568474134627</v>
      </c>
      <c r="L12" s="58">
        <v>89.87</v>
      </c>
      <c r="M12" s="58">
        <v>95.28</v>
      </c>
      <c r="N12" s="58">
        <v>95.86</v>
      </c>
      <c r="O12" s="58">
        <v>96.44</v>
      </c>
      <c r="P12" s="58">
        <v>98.85</v>
      </c>
      <c r="Q12" s="58">
        <v>95.28</v>
      </c>
      <c r="R12" s="83"/>
      <c r="S12" s="84">
        <v>109.33131968036059</v>
      </c>
      <c r="T12" s="84">
        <v>124.24</v>
      </c>
      <c r="U12" s="84">
        <v>131.72</v>
      </c>
      <c r="V12" s="84">
        <v>132.52000000000001</v>
      </c>
      <c r="W12" s="84">
        <v>133.33000000000001</v>
      </c>
      <c r="X12" s="84">
        <v>136.65</v>
      </c>
      <c r="Y12" s="84">
        <v>131.72</v>
      </c>
      <c r="Z12" s="83"/>
      <c r="AA12" s="85">
        <v>63.142010697490861</v>
      </c>
      <c r="AB12" s="85">
        <v>71.75220800000001</v>
      </c>
      <c r="AC12" s="85">
        <v>76.071551999999997</v>
      </c>
      <c r="AD12" s="85">
        <v>76.534623999999994</v>
      </c>
      <c r="AE12" s="85">
        <v>76.997696000000005</v>
      </c>
      <c r="AF12" s="85">
        <v>78.921839999999989</v>
      </c>
      <c r="AG12" s="85">
        <v>76.071551999999997</v>
      </c>
      <c r="AH12" s="83"/>
      <c r="AI12" s="83"/>
      <c r="AJ12" s="83"/>
      <c r="AK12" s="83"/>
      <c r="AL12" s="83"/>
      <c r="AM12" s="86">
        <v>0.04</v>
      </c>
      <c r="AN12" s="86">
        <v>0.04</v>
      </c>
      <c r="AO12" s="86">
        <v>0.04</v>
      </c>
      <c r="AP12" s="86">
        <v>0.04</v>
      </c>
      <c r="AQ12" s="86">
        <v>0.04</v>
      </c>
      <c r="AR12" s="87">
        <v>0.04</v>
      </c>
      <c r="AS12" s="86">
        <v>0.04</v>
      </c>
      <c r="AT12" s="86">
        <v>0.04</v>
      </c>
      <c r="AU12" s="86">
        <v>0.04</v>
      </c>
      <c r="AV12" s="86">
        <v>0.04</v>
      </c>
      <c r="AW12" s="86">
        <v>0.04</v>
      </c>
      <c r="AX12" s="86">
        <v>0.04</v>
      </c>
      <c r="AY12" s="86">
        <v>0.04</v>
      </c>
      <c r="AZ12" s="86">
        <v>0.04</v>
      </c>
      <c r="BA12" s="86">
        <v>0.04</v>
      </c>
      <c r="BB12" s="86">
        <v>0.04</v>
      </c>
      <c r="BC12" s="86">
        <v>0.04</v>
      </c>
      <c r="BD12" s="86">
        <v>0.04</v>
      </c>
      <c r="BE12" s="86">
        <v>0.04</v>
      </c>
      <c r="BF12" s="86">
        <v>0.04</v>
      </c>
      <c r="BG12" s="86">
        <v>0.04</v>
      </c>
      <c r="BH12" s="86">
        <v>0.04</v>
      </c>
      <c r="BI12" s="86">
        <v>0.04</v>
      </c>
      <c r="BJ12" s="88">
        <v>0.12</v>
      </c>
      <c r="BK12" s="86">
        <v>0.04</v>
      </c>
      <c r="BL12" s="86">
        <v>0.04</v>
      </c>
      <c r="BM12" s="86">
        <v>0.04</v>
      </c>
      <c r="BN12" s="86">
        <v>0</v>
      </c>
      <c r="BO12" s="83"/>
      <c r="BP12" s="86">
        <f>VLOOKUP(BP$8,'[1]Tabelas Master data'!$V:$W,2,0)</f>
        <v>0.17</v>
      </c>
      <c r="BQ12" s="86">
        <f>VLOOKUP(BQ$8,'[1]Tabelas Master data'!$V:$W,2,0)</f>
        <v>0.17</v>
      </c>
      <c r="BR12" s="86">
        <f>VLOOKUP(BR$8,'[1]Tabelas Master data'!$V:$W,2,0)</f>
        <v>0.18</v>
      </c>
      <c r="BS12" s="86">
        <f>VLOOKUP(BS$8,'[1]Tabelas Master data'!$V:$W,2,0)</f>
        <v>0.18</v>
      </c>
      <c r="BT12" s="86">
        <f>VLOOKUP(BT$8,'[1]Tabelas Master data'!$V:$W,2,0)</f>
        <v>0.18</v>
      </c>
      <c r="BU12" s="86">
        <f>VLOOKUP(BU$8,'[1]Tabelas Master data'!$V:$W,2,0)</f>
        <v>0.18</v>
      </c>
      <c r="BV12" s="86">
        <f>VLOOKUP(BV$8,'[1]Tabelas Master data'!$V:$W,2,0)</f>
        <v>0.17</v>
      </c>
      <c r="BW12" s="86">
        <f>VLOOKUP(BW$8,'[1]Tabelas Master data'!$V:$W,2,0)</f>
        <v>0.17</v>
      </c>
      <c r="BX12" s="86">
        <f>VLOOKUP(BX$8,'[1]Tabelas Master data'!$V:$W,2,0)</f>
        <v>0.17</v>
      </c>
      <c r="BY12" s="86">
        <f>VLOOKUP(BY$8,'[1]Tabelas Master data'!$V:$W,2,0)</f>
        <v>0.18</v>
      </c>
      <c r="BZ12" s="86">
        <f>VLOOKUP(BZ$8,'[1]Tabelas Master data'!$V:$W,2,0)</f>
        <v>0.17</v>
      </c>
      <c r="CA12" s="86">
        <f>VLOOKUP(CA$8,'[1]Tabelas Master data'!$V:$W,2,0)</f>
        <v>0.17</v>
      </c>
      <c r="CB12" s="86">
        <f>VLOOKUP(CB$8,'[1]Tabelas Master data'!$V:$W,2,0)</f>
        <v>0.18</v>
      </c>
      <c r="CC12" s="86">
        <f>VLOOKUP(CC$8,'[1]Tabelas Master data'!$V:$W,2,0)</f>
        <v>0.17</v>
      </c>
      <c r="CD12" s="86">
        <f>VLOOKUP(CD$8,'[1]Tabelas Master data'!$V:$W,2,0)</f>
        <v>0.18</v>
      </c>
      <c r="CE12" s="86">
        <f>VLOOKUP(CE$8,'[1]Tabelas Master data'!$V:$W,2,0)</f>
        <v>0.18</v>
      </c>
      <c r="CF12" s="86">
        <f>VLOOKUP(CF$8,'[1]Tabelas Master data'!$V:$W,2,0)</f>
        <v>0.18</v>
      </c>
      <c r="CG12" s="86">
        <f>VLOOKUP(CG$8,'[1]Tabelas Master data'!$V:$W,2,0)</f>
        <v>0.18</v>
      </c>
      <c r="CH12" s="86">
        <f>VLOOKUP(CH$8,'[1]Tabelas Master data'!$V:$W,2,0)</f>
        <v>0.18</v>
      </c>
      <c r="CI12" s="86">
        <f>VLOOKUP(CI$8,'[1]Tabelas Master data'!$V:$W,2,0)</f>
        <v>0.18</v>
      </c>
      <c r="CJ12" s="86">
        <f>VLOOKUP(CJ$8,'[1]Tabelas Master data'!$V:$W,2,0)</f>
        <v>0.2</v>
      </c>
      <c r="CK12" s="89">
        <f>VLOOKUP(CK$8,'[1]Tabelas Master data'!$V:$W,2,0)</f>
        <v>0.17499999999999999</v>
      </c>
      <c r="CL12" s="86">
        <f>VLOOKUP(CL$8,'[1]Tabelas Master data'!$V:$W,2,0)</f>
        <v>0.17</v>
      </c>
      <c r="CM12" s="88">
        <v>0.12</v>
      </c>
      <c r="CN12" s="86">
        <f>VLOOKUP(CN$8,'[1]Tabelas Master data'!$V:$W,2,0)</f>
        <v>0.18</v>
      </c>
      <c r="CO12" s="86">
        <f>VLOOKUP(CO$8,'[1]Tabelas Master data'!$V:$W,2,0)</f>
        <v>0.18</v>
      </c>
      <c r="CP12" s="86">
        <f>VLOOKUP(CP$8,'[1]Tabelas Master data'!$V:$W,2,0)</f>
        <v>0.18</v>
      </c>
      <c r="CQ12" s="86">
        <f>VLOOKUP(CQ$8,'[1]Tabelas Master data'!$V:$W,2,0)</f>
        <v>0</v>
      </c>
      <c r="CR12" s="83"/>
      <c r="CS12" s="90">
        <f t="shared" si="2"/>
        <v>0.13541666666666663</v>
      </c>
      <c r="CT12" s="90">
        <f t="shared" si="2"/>
        <v>0.13541666666666663</v>
      </c>
      <c r="CU12" s="90">
        <f t="shared" si="2"/>
        <v>0.14583333333333326</v>
      </c>
      <c r="CV12" s="90">
        <f t="shared" si="2"/>
        <v>0.14583333333333326</v>
      </c>
      <c r="CW12" s="90">
        <f t="shared" si="2"/>
        <v>0.14583333333333326</v>
      </c>
      <c r="CX12" s="90">
        <f t="shared" si="2"/>
        <v>0.14583333333333326</v>
      </c>
      <c r="CY12" s="90">
        <f t="shared" si="2"/>
        <v>0.13541666666666663</v>
      </c>
      <c r="CZ12" s="90">
        <f t="shared" si="2"/>
        <v>0.13541666666666663</v>
      </c>
      <c r="DA12" s="90">
        <f t="shared" si="2"/>
        <v>0.13541666666666663</v>
      </c>
      <c r="DB12" s="90">
        <f t="shared" si="2"/>
        <v>0.14583333333333326</v>
      </c>
      <c r="DC12" s="90">
        <f t="shared" si="2"/>
        <v>0.13541666666666663</v>
      </c>
      <c r="DD12" s="90">
        <f t="shared" si="2"/>
        <v>0.13541666666666663</v>
      </c>
      <c r="DE12" s="90">
        <f t="shared" si="2"/>
        <v>0.14583333333333326</v>
      </c>
      <c r="DF12" s="90">
        <f t="shared" si="2"/>
        <v>0.13541666666666663</v>
      </c>
      <c r="DG12" s="90">
        <f t="shared" si="2"/>
        <v>0.14583333333333326</v>
      </c>
      <c r="DH12" s="90">
        <f t="shared" si="2"/>
        <v>0.14583333333333326</v>
      </c>
      <c r="DI12" s="90">
        <f t="shared" si="3"/>
        <v>0.14583333333333326</v>
      </c>
      <c r="DJ12" s="90">
        <f t="shared" si="3"/>
        <v>0.14583333333333326</v>
      </c>
      <c r="DK12" s="90">
        <f t="shared" si="3"/>
        <v>0.14583333333333326</v>
      </c>
      <c r="DL12" s="90">
        <f t="shared" si="3"/>
        <v>0.14583333333333326</v>
      </c>
      <c r="DM12" s="90">
        <f t="shared" si="3"/>
        <v>0.16666666666666663</v>
      </c>
      <c r="DN12" s="90">
        <f t="shared" si="3"/>
        <v>0.140625</v>
      </c>
      <c r="DO12" s="90">
        <f t="shared" si="3"/>
        <v>0.13541666666666663</v>
      </c>
      <c r="DP12" s="90">
        <f t="shared" si="3"/>
        <v>0</v>
      </c>
      <c r="DQ12" s="90">
        <f t="shared" si="3"/>
        <v>0.14583333333333326</v>
      </c>
      <c r="DR12" s="90">
        <f t="shared" si="3"/>
        <v>0.14583333333333326</v>
      </c>
      <c r="DS12" s="90">
        <f t="shared" si="3"/>
        <v>0.14583333333333326</v>
      </c>
      <c r="DT12" s="90">
        <f t="shared" si="3"/>
        <v>0</v>
      </c>
      <c r="DU12" s="83"/>
      <c r="DV12" s="91">
        <f>IFERROR(((1-CS12)*$M12),0)</f>
        <v>82.377499999999998</v>
      </c>
      <c r="DW12" s="91">
        <f>IFERROR(((1-CT12)*$M12),0)</f>
        <v>82.377499999999998</v>
      </c>
      <c r="DX12" s="92">
        <f>IFERROR(((1-CU12)*$O12),0)</f>
        <v>82.375833333333333</v>
      </c>
      <c r="DY12" s="92">
        <f>IFERROR(((1-CV12)*$O12),0)</f>
        <v>82.375833333333333</v>
      </c>
      <c r="DZ12" s="92">
        <f>IFERROR(((1-CW12)*$O12),0)</f>
        <v>82.375833333333333</v>
      </c>
      <c r="EA12" s="92">
        <f>IFERROR(((1-CX12)*$O12),0)</f>
        <v>82.375833333333333</v>
      </c>
      <c r="EB12" s="91">
        <f>IFERROR(((1-CY12)*$M12),0)</f>
        <v>82.377499999999998</v>
      </c>
      <c r="EC12" s="91">
        <f>IFERROR(((1-CZ12)*$M12),0)</f>
        <v>82.377499999999998</v>
      </c>
      <c r="ED12" s="91">
        <f>IFERROR(((1-DA12)*$M12),0)</f>
        <v>82.377499999999998</v>
      </c>
      <c r="EE12" s="92">
        <f>IFERROR(((1-DB12)*$O12),0)</f>
        <v>82.375833333333333</v>
      </c>
      <c r="EF12" s="91">
        <f>IFERROR(((1-DC12)*$M12),0)</f>
        <v>82.377499999999998</v>
      </c>
      <c r="EG12" s="91">
        <f>IFERROR(((1-DD12)*$M12),0)</f>
        <v>82.377499999999998</v>
      </c>
      <c r="EH12" s="93">
        <f>IFERROR(((1-DE12)*$O12),0)</f>
        <v>82.375833333333333</v>
      </c>
      <c r="EI12" s="91">
        <f>IFERROR(((1-DF12)*$M12),0)</f>
        <v>82.377499999999998</v>
      </c>
      <c r="EJ12" s="92">
        <f t="shared" si="8"/>
        <v>82.375833333333333</v>
      </c>
      <c r="EK12" s="93">
        <f t="shared" si="8"/>
        <v>82.375833333333333</v>
      </c>
      <c r="EL12" s="92">
        <f t="shared" si="8"/>
        <v>82.375833333333333</v>
      </c>
      <c r="EM12" s="92">
        <f t="shared" si="8"/>
        <v>82.375833333333333</v>
      </c>
      <c r="EN12" s="92">
        <f t="shared" si="8"/>
        <v>82.375833333333333</v>
      </c>
      <c r="EO12" s="93">
        <f t="shared" si="8"/>
        <v>82.375833333333333</v>
      </c>
      <c r="EP12" s="92">
        <f>IFERROR(((1-DM12)*$P12),0)</f>
        <v>82.375</v>
      </c>
      <c r="EQ12" s="94">
        <f>IFERROR(((1-DN12)*$N12),0)</f>
        <v>82.379687500000003</v>
      </c>
      <c r="ER12" s="91">
        <f>IFERROR(((1-DO12)*$M12),0)</f>
        <v>82.377499999999998</v>
      </c>
      <c r="ES12" s="95">
        <f>IFERROR(((1-DP12)*$L12),0)</f>
        <v>89.87</v>
      </c>
      <c r="ET12" s="93">
        <f>IFERROR(((1-DQ12)*$O12),0)</f>
        <v>82.375833333333333</v>
      </c>
      <c r="EU12" s="92">
        <f>IFERROR(((1-DR12)*$O12),0)</f>
        <v>82.375833333333333</v>
      </c>
      <c r="EV12" s="92">
        <f>IFERROR(((1-DS12)*$O12),0)</f>
        <v>82.375833333333333</v>
      </c>
      <c r="EW12" s="96">
        <f>IFERROR(((1-DT12)*$Q12),0)</f>
        <v>95.28</v>
      </c>
      <c r="EX12" s="95">
        <f t="shared" si="13"/>
        <v>95.28</v>
      </c>
      <c r="EY12" s="97"/>
      <c r="XEV12" s="83"/>
      <c r="XEW12" s="101"/>
    </row>
    <row r="13" spans="1:162 16376:16377" x14ac:dyDescent="0.25">
      <c r="A13" s="99" t="s">
        <v>108</v>
      </c>
      <c r="B13" s="78" t="s">
        <v>109</v>
      </c>
      <c r="C13" s="79">
        <v>5413787002795</v>
      </c>
      <c r="D13" s="100" t="s">
        <v>91</v>
      </c>
      <c r="E13" s="78" t="s">
        <v>110</v>
      </c>
      <c r="F13" s="78" t="s">
        <v>93</v>
      </c>
      <c r="G13" s="78" t="s">
        <v>111</v>
      </c>
      <c r="H13" s="78" t="str">
        <f>VLOOKUP(C13,'[1]Tabela CMED 2018'!F:AG,28,0)</f>
        <v>NEGATIVA</v>
      </c>
      <c r="I13" s="81">
        <v>1</v>
      </c>
      <c r="J13" s="82">
        <v>4.3299999999999998E-2</v>
      </c>
      <c r="K13" s="58">
        <v>32.832650999999998</v>
      </c>
      <c r="L13" s="58">
        <v>37.94</v>
      </c>
      <c r="M13" s="58">
        <v>40.57</v>
      </c>
      <c r="N13" s="58">
        <v>40.85</v>
      </c>
      <c r="O13" s="58">
        <v>41.14</v>
      </c>
      <c r="P13" s="58">
        <v>42.33</v>
      </c>
      <c r="Q13" s="58">
        <v>35.31</v>
      </c>
      <c r="R13" s="83"/>
      <c r="S13" s="84">
        <v>44.043832349145625</v>
      </c>
      <c r="T13" s="84">
        <v>50.68</v>
      </c>
      <c r="U13" s="84">
        <v>54.08</v>
      </c>
      <c r="V13" s="84">
        <v>54.44</v>
      </c>
      <c r="W13" s="84">
        <v>54.81</v>
      </c>
      <c r="X13" s="84">
        <v>56.34</v>
      </c>
      <c r="Y13" s="84">
        <v>48.81</v>
      </c>
      <c r="Z13" s="83"/>
      <c r="AA13" s="85">
        <v>26.213588558399998</v>
      </c>
      <c r="AB13" s="85">
        <v>30.291295999999999</v>
      </c>
      <c r="AC13" s="85">
        <v>32.391088000000003</v>
      </c>
      <c r="AD13" s="85">
        <v>32.614640000000001</v>
      </c>
      <c r="AE13" s="85">
        <v>32.846176</v>
      </c>
      <c r="AF13" s="85">
        <v>33.796272000000002</v>
      </c>
      <c r="AG13" s="85">
        <v>28.191504000000002</v>
      </c>
      <c r="AH13" s="83" t="s">
        <v>95</v>
      </c>
      <c r="AI13" s="83" t="s">
        <v>95</v>
      </c>
      <c r="AJ13" s="83" t="s">
        <v>95</v>
      </c>
      <c r="AK13" s="83"/>
      <c r="AL13" s="83"/>
      <c r="AM13" s="86">
        <v>0.04</v>
      </c>
      <c r="AN13" s="86">
        <v>0.04</v>
      </c>
      <c r="AO13" s="86">
        <v>0.04</v>
      </c>
      <c r="AP13" s="86">
        <v>0.04</v>
      </c>
      <c r="AQ13" s="86">
        <v>0.04</v>
      </c>
      <c r="AR13" s="87">
        <v>0.04</v>
      </c>
      <c r="AS13" s="86">
        <v>0.04</v>
      </c>
      <c r="AT13" s="86">
        <v>0.04</v>
      </c>
      <c r="AU13" s="86">
        <v>0.04</v>
      </c>
      <c r="AV13" s="86">
        <v>0.04</v>
      </c>
      <c r="AW13" s="86">
        <v>0.04</v>
      </c>
      <c r="AX13" s="86">
        <v>0.04</v>
      </c>
      <c r="AY13" s="86">
        <v>0.04</v>
      </c>
      <c r="AZ13" s="86">
        <v>0.04</v>
      </c>
      <c r="BA13" s="86">
        <v>0.04</v>
      </c>
      <c r="BB13" s="86">
        <v>0.04</v>
      </c>
      <c r="BC13" s="86">
        <v>0.04</v>
      </c>
      <c r="BD13" s="86">
        <v>0.04</v>
      </c>
      <c r="BE13" s="86">
        <v>0.04</v>
      </c>
      <c r="BF13" s="86">
        <v>0.04</v>
      </c>
      <c r="BG13" s="86">
        <v>0.04</v>
      </c>
      <c r="BH13" s="86">
        <v>0.04</v>
      </c>
      <c r="BI13" s="86">
        <v>0.04</v>
      </c>
      <c r="BJ13" s="88">
        <v>0.12</v>
      </c>
      <c r="BK13" s="86">
        <v>0.04</v>
      </c>
      <c r="BL13" s="86">
        <v>0.04</v>
      </c>
      <c r="BM13" s="86">
        <v>0.04</v>
      </c>
      <c r="BN13" s="86">
        <v>0</v>
      </c>
      <c r="BO13" s="83"/>
      <c r="BP13" s="86">
        <f>VLOOKUP(BP$8,'[1]Tabelas Master data'!$V:$W,2,0)</f>
        <v>0.17</v>
      </c>
      <c r="BQ13" s="86">
        <f>VLOOKUP(BQ$8,'[1]Tabelas Master data'!$V:$W,2,0)</f>
        <v>0.17</v>
      </c>
      <c r="BR13" s="86">
        <f>VLOOKUP(BR$8,'[1]Tabelas Master data'!$V:$W,2,0)</f>
        <v>0.18</v>
      </c>
      <c r="BS13" s="86">
        <f>VLOOKUP(BS$8,'[1]Tabelas Master data'!$V:$W,2,0)</f>
        <v>0.18</v>
      </c>
      <c r="BT13" s="86">
        <f>VLOOKUP(BT$8,'[1]Tabelas Master data'!$V:$W,2,0)</f>
        <v>0.18</v>
      </c>
      <c r="BU13" s="86">
        <f>VLOOKUP(BU$8,'[1]Tabelas Master data'!$V:$W,2,0)</f>
        <v>0.18</v>
      </c>
      <c r="BV13" s="86">
        <f>VLOOKUP(BV$8,'[1]Tabelas Master data'!$V:$W,2,0)</f>
        <v>0.17</v>
      </c>
      <c r="BW13" s="86">
        <f>VLOOKUP(BW$8,'[1]Tabelas Master data'!$V:$W,2,0)</f>
        <v>0.17</v>
      </c>
      <c r="BX13" s="86">
        <f>VLOOKUP(BX$8,'[1]Tabelas Master data'!$V:$W,2,0)</f>
        <v>0.17</v>
      </c>
      <c r="BY13" s="86">
        <f>VLOOKUP(BY$8,'[1]Tabelas Master data'!$V:$W,2,0)</f>
        <v>0.18</v>
      </c>
      <c r="BZ13" s="86">
        <f>VLOOKUP(BZ$8,'[1]Tabelas Master data'!$V:$W,2,0)</f>
        <v>0.17</v>
      </c>
      <c r="CA13" s="86">
        <f>VLOOKUP(CA$8,'[1]Tabelas Master data'!$V:$W,2,0)</f>
        <v>0.17</v>
      </c>
      <c r="CB13" s="86">
        <f>VLOOKUP(CB$8,'[1]Tabelas Master data'!$V:$W,2,0)</f>
        <v>0.18</v>
      </c>
      <c r="CC13" s="86">
        <f>VLOOKUP(CC$8,'[1]Tabelas Master data'!$V:$W,2,0)</f>
        <v>0.17</v>
      </c>
      <c r="CD13" s="86">
        <f>VLOOKUP(CD$8,'[1]Tabelas Master data'!$V:$W,2,0)</f>
        <v>0.18</v>
      </c>
      <c r="CE13" s="86">
        <f>VLOOKUP(CE$8,'[1]Tabelas Master data'!$V:$W,2,0)</f>
        <v>0.18</v>
      </c>
      <c r="CF13" s="86">
        <f>VLOOKUP(CF$8,'[1]Tabelas Master data'!$V:$W,2,0)</f>
        <v>0.18</v>
      </c>
      <c r="CG13" s="86">
        <f>VLOOKUP(CG$8,'[1]Tabelas Master data'!$V:$W,2,0)</f>
        <v>0.18</v>
      </c>
      <c r="CH13" s="86">
        <f>VLOOKUP(CH$8,'[1]Tabelas Master data'!$V:$W,2,0)</f>
        <v>0.18</v>
      </c>
      <c r="CI13" s="86">
        <f>VLOOKUP(CI$8,'[1]Tabelas Master data'!$V:$W,2,0)</f>
        <v>0.18</v>
      </c>
      <c r="CJ13" s="86">
        <f>VLOOKUP(CJ$8,'[1]Tabelas Master data'!$V:$W,2,0)</f>
        <v>0.2</v>
      </c>
      <c r="CK13" s="89">
        <f>VLOOKUP(CK$8,'[1]Tabelas Master data'!$V:$W,2,0)</f>
        <v>0.17499999999999999</v>
      </c>
      <c r="CL13" s="86">
        <f>VLOOKUP(CL$8,'[1]Tabelas Master data'!$V:$W,2,0)</f>
        <v>0.17</v>
      </c>
      <c r="CM13" s="88">
        <v>0.12</v>
      </c>
      <c r="CN13" s="86">
        <f>VLOOKUP(CN$8,'[1]Tabelas Master data'!$V:$W,2,0)</f>
        <v>0.18</v>
      </c>
      <c r="CO13" s="86">
        <f>VLOOKUP(CO$8,'[1]Tabelas Master data'!$V:$W,2,0)</f>
        <v>0.18</v>
      </c>
      <c r="CP13" s="86">
        <f>VLOOKUP(CP$8,'[1]Tabelas Master data'!$V:$W,2,0)</f>
        <v>0.18</v>
      </c>
      <c r="CQ13" s="86">
        <f>VLOOKUP(CQ$8,'[1]Tabelas Master data'!$V:$W,2,0)</f>
        <v>0</v>
      </c>
      <c r="CR13" s="83"/>
      <c r="CS13" s="90">
        <f t="shared" si="2"/>
        <v>0.13541666666666663</v>
      </c>
      <c r="CT13" s="90">
        <f t="shared" si="2"/>
        <v>0.13541666666666663</v>
      </c>
      <c r="CU13" s="90">
        <f t="shared" si="2"/>
        <v>0.14583333333333326</v>
      </c>
      <c r="CV13" s="90">
        <f t="shared" si="2"/>
        <v>0.14583333333333326</v>
      </c>
      <c r="CW13" s="90">
        <f t="shared" si="2"/>
        <v>0.14583333333333326</v>
      </c>
      <c r="CX13" s="90">
        <f t="shared" si="2"/>
        <v>0.14583333333333326</v>
      </c>
      <c r="CY13" s="90">
        <f t="shared" si="2"/>
        <v>0.13541666666666663</v>
      </c>
      <c r="CZ13" s="90">
        <f t="shared" si="2"/>
        <v>0.13541666666666663</v>
      </c>
      <c r="DA13" s="90">
        <f t="shared" si="2"/>
        <v>0.13541666666666663</v>
      </c>
      <c r="DB13" s="90">
        <f t="shared" si="2"/>
        <v>0.14583333333333326</v>
      </c>
      <c r="DC13" s="90">
        <f t="shared" si="2"/>
        <v>0.13541666666666663</v>
      </c>
      <c r="DD13" s="90">
        <f t="shared" si="2"/>
        <v>0.13541666666666663</v>
      </c>
      <c r="DE13" s="90">
        <f t="shared" si="2"/>
        <v>0.14583333333333326</v>
      </c>
      <c r="DF13" s="90">
        <f t="shared" si="2"/>
        <v>0.13541666666666663</v>
      </c>
      <c r="DG13" s="90">
        <f t="shared" si="2"/>
        <v>0.14583333333333326</v>
      </c>
      <c r="DH13" s="90">
        <f t="shared" si="2"/>
        <v>0.14583333333333326</v>
      </c>
      <c r="DI13" s="90">
        <f t="shared" si="3"/>
        <v>0.14583333333333326</v>
      </c>
      <c r="DJ13" s="90">
        <f t="shared" si="3"/>
        <v>0.14583333333333326</v>
      </c>
      <c r="DK13" s="90">
        <f t="shared" si="3"/>
        <v>0.14583333333333326</v>
      </c>
      <c r="DL13" s="90">
        <f t="shared" si="3"/>
        <v>0.14583333333333326</v>
      </c>
      <c r="DM13" s="90">
        <f t="shared" si="3"/>
        <v>0.16666666666666663</v>
      </c>
      <c r="DN13" s="90">
        <f t="shared" si="3"/>
        <v>0.140625</v>
      </c>
      <c r="DO13" s="90">
        <f t="shared" si="3"/>
        <v>0.13541666666666663</v>
      </c>
      <c r="DP13" s="90">
        <f t="shared" si="3"/>
        <v>0</v>
      </c>
      <c r="DQ13" s="90">
        <f t="shared" si="3"/>
        <v>0.14583333333333326</v>
      </c>
      <c r="DR13" s="90">
        <f t="shared" si="3"/>
        <v>0.14583333333333326</v>
      </c>
      <c r="DS13" s="90">
        <f t="shared" si="3"/>
        <v>0.14583333333333326</v>
      </c>
      <c r="DT13" s="90">
        <f t="shared" si="3"/>
        <v>0</v>
      </c>
      <c r="DU13" s="83"/>
      <c r="DV13" s="91">
        <f t="shared" ref="DV13:DW39" si="23">IFERROR(((1-CS13)*$M13),0)</f>
        <v>35.076145833333335</v>
      </c>
      <c r="DW13" s="91">
        <f t="shared" si="23"/>
        <v>35.076145833333335</v>
      </c>
      <c r="DX13" s="92">
        <f t="shared" ref="DX13:EA39" si="24">IFERROR(((1-CU13)*$O13),0)</f>
        <v>35.140416666666667</v>
      </c>
      <c r="DY13" s="92">
        <f t="shared" si="24"/>
        <v>35.140416666666667</v>
      </c>
      <c r="DZ13" s="92">
        <f t="shared" si="24"/>
        <v>35.140416666666667</v>
      </c>
      <c r="EA13" s="92">
        <f t="shared" si="24"/>
        <v>35.140416666666667</v>
      </c>
      <c r="EB13" s="91">
        <f t="shared" ref="EB13:ED39" si="25">IFERROR(((1-CY13)*$M13),0)</f>
        <v>35.076145833333335</v>
      </c>
      <c r="EC13" s="91">
        <f t="shared" si="25"/>
        <v>35.076145833333335</v>
      </c>
      <c r="ED13" s="91">
        <f t="shared" si="25"/>
        <v>35.076145833333335</v>
      </c>
      <c r="EE13" s="92">
        <f t="shared" ref="EE13:EE39" si="26">IFERROR(((1-DB13)*$O13),0)</f>
        <v>35.140416666666667</v>
      </c>
      <c r="EF13" s="91">
        <f t="shared" ref="EF13:EI39" si="27">IFERROR(((1-DC13)*$M13),0)</f>
        <v>35.076145833333335</v>
      </c>
      <c r="EG13" s="91">
        <f t="shared" si="27"/>
        <v>35.076145833333335</v>
      </c>
      <c r="EH13" s="93">
        <f t="shared" ref="EH13:EH39" si="28">IFERROR(((1-DE13)*$O13),0)</f>
        <v>35.140416666666667</v>
      </c>
      <c r="EI13" s="91">
        <f t="shared" si="27"/>
        <v>35.076145833333335</v>
      </c>
      <c r="EJ13" s="92">
        <f t="shared" si="8"/>
        <v>35.140416666666667</v>
      </c>
      <c r="EK13" s="93">
        <f t="shared" si="8"/>
        <v>35.140416666666667</v>
      </c>
      <c r="EL13" s="92">
        <f t="shared" si="8"/>
        <v>35.140416666666667</v>
      </c>
      <c r="EM13" s="92">
        <f t="shared" si="8"/>
        <v>35.140416666666667</v>
      </c>
      <c r="EN13" s="92">
        <f t="shared" si="8"/>
        <v>35.140416666666667</v>
      </c>
      <c r="EO13" s="93">
        <f t="shared" si="8"/>
        <v>35.140416666666667</v>
      </c>
      <c r="EP13" s="92">
        <f t="shared" ref="EP13:EP39" si="29">IFERROR(((1-DM13)*$P13),0)</f>
        <v>35.274999999999999</v>
      </c>
      <c r="EQ13" s="94">
        <f t="shared" ref="EQ13:EQ39" si="30">IFERROR(((1-DN13)*$N13),0)</f>
        <v>35.10546875</v>
      </c>
      <c r="ER13" s="91">
        <f t="shared" ref="ER13:ER39" si="31">IFERROR(((1-DO13)*$M13),0)</f>
        <v>35.076145833333335</v>
      </c>
      <c r="ES13" s="95">
        <f t="shared" si="11"/>
        <v>37.94</v>
      </c>
      <c r="ET13" s="93">
        <f t="shared" ref="ET13:EV39" si="32">IFERROR(((1-DQ13)*$O13),0)</f>
        <v>35.140416666666667</v>
      </c>
      <c r="EU13" s="92">
        <f t="shared" si="32"/>
        <v>35.140416666666667</v>
      </c>
      <c r="EV13" s="92">
        <f t="shared" si="32"/>
        <v>35.140416666666667</v>
      </c>
      <c r="EW13" s="96">
        <f t="shared" ref="EW13:EW39" si="33">IFERROR(((1-DT13)*$Q13),0)</f>
        <v>35.31</v>
      </c>
      <c r="EX13" s="95">
        <f t="shared" si="13"/>
        <v>40.57</v>
      </c>
      <c r="EY13" s="97"/>
      <c r="FA13" s="75">
        <f t="shared" ref="FA13:FA33" si="34">MIN(DV13:EV13)</f>
        <v>35.076145833333335</v>
      </c>
      <c r="FB13" s="76">
        <v>0.09</v>
      </c>
      <c r="FC13" s="75">
        <f t="shared" ref="FC13:FC22" si="35">ROUND(FA13*(1-FB13),2)</f>
        <v>31.92</v>
      </c>
      <c r="FD13" s="77" t="s">
        <v>96</v>
      </c>
      <c r="FE13" s="77">
        <v>1</v>
      </c>
      <c r="FF13" s="77" t="s">
        <v>97</v>
      </c>
    </row>
    <row r="14" spans="1:162 16376:16377" x14ac:dyDescent="0.25">
      <c r="A14" s="99" t="s">
        <v>108</v>
      </c>
      <c r="B14" s="78" t="s">
        <v>112</v>
      </c>
      <c r="C14" s="79">
        <v>5413787004799</v>
      </c>
      <c r="D14" s="100" t="s">
        <v>91</v>
      </c>
      <c r="E14" s="78" t="s">
        <v>113</v>
      </c>
      <c r="F14" s="78" t="s">
        <v>93</v>
      </c>
      <c r="G14" s="78" t="s">
        <v>111</v>
      </c>
      <c r="H14" s="78" t="str">
        <f>VLOOKUP(C14,'[1]Tabela CMED 2018'!F:AG,28,0)</f>
        <v>NEGATIVA</v>
      </c>
      <c r="I14" s="81">
        <v>1</v>
      </c>
      <c r="J14" s="82">
        <v>4.3299999999999998E-2</v>
      </c>
      <c r="K14" s="58">
        <v>170.28742599999998</v>
      </c>
      <c r="L14" s="58">
        <v>196.78</v>
      </c>
      <c r="M14" s="58">
        <v>210.43</v>
      </c>
      <c r="N14" s="58">
        <v>211.9</v>
      </c>
      <c r="O14" s="58">
        <v>213.39</v>
      </c>
      <c r="P14" s="58">
        <v>219.56</v>
      </c>
      <c r="Q14" s="58">
        <v>183.18</v>
      </c>
      <c r="R14" s="83"/>
      <c r="S14" s="84">
        <v>228.43451909842861</v>
      </c>
      <c r="T14" s="84">
        <v>262.86</v>
      </c>
      <c r="U14" s="84">
        <v>280.49</v>
      </c>
      <c r="V14" s="84">
        <v>282.38</v>
      </c>
      <c r="W14" s="84">
        <v>284.3</v>
      </c>
      <c r="X14" s="84">
        <v>292.24</v>
      </c>
      <c r="Y14" s="84">
        <v>253.24</v>
      </c>
      <c r="Z14" s="83"/>
      <c r="AA14" s="85">
        <v>135.95748091839999</v>
      </c>
      <c r="AB14" s="85">
        <v>157.10915199999999</v>
      </c>
      <c r="AC14" s="85">
        <v>168.00731200000001</v>
      </c>
      <c r="AD14" s="85">
        <v>169.18096</v>
      </c>
      <c r="AE14" s="85">
        <v>170.370576</v>
      </c>
      <c r="AF14" s="85">
        <v>175.29670400000001</v>
      </c>
      <c r="AG14" s="85">
        <v>146.250912</v>
      </c>
      <c r="AH14" s="83" t="s">
        <v>95</v>
      </c>
      <c r="AI14" s="83" t="s">
        <v>95</v>
      </c>
      <c r="AJ14" s="83" t="s">
        <v>95</v>
      </c>
      <c r="AK14" s="83"/>
      <c r="AL14" s="83"/>
      <c r="AM14" s="86">
        <v>0.04</v>
      </c>
      <c r="AN14" s="86">
        <v>0.04</v>
      </c>
      <c r="AO14" s="86">
        <v>0.04</v>
      </c>
      <c r="AP14" s="86">
        <v>0.04</v>
      </c>
      <c r="AQ14" s="86">
        <v>0.04</v>
      </c>
      <c r="AR14" s="87">
        <v>0.04</v>
      </c>
      <c r="AS14" s="86">
        <v>0.04</v>
      </c>
      <c r="AT14" s="86">
        <v>0.04</v>
      </c>
      <c r="AU14" s="86">
        <v>0.04</v>
      </c>
      <c r="AV14" s="86">
        <v>0.04</v>
      </c>
      <c r="AW14" s="86">
        <v>0.04</v>
      </c>
      <c r="AX14" s="86">
        <v>0.04</v>
      </c>
      <c r="AY14" s="86">
        <v>0.04</v>
      </c>
      <c r="AZ14" s="86">
        <v>0.04</v>
      </c>
      <c r="BA14" s="86">
        <v>0.04</v>
      </c>
      <c r="BB14" s="86">
        <v>0.04</v>
      </c>
      <c r="BC14" s="86">
        <v>0.04</v>
      </c>
      <c r="BD14" s="86">
        <v>0.04</v>
      </c>
      <c r="BE14" s="86">
        <v>0.04</v>
      </c>
      <c r="BF14" s="86">
        <v>0.04</v>
      </c>
      <c r="BG14" s="86">
        <v>0.04</v>
      </c>
      <c r="BH14" s="86">
        <v>0.04</v>
      </c>
      <c r="BI14" s="86">
        <v>0.04</v>
      </c>
      <c r="BJ14" s="88">
        <v>0.12</v>
      </c>
      <c r="BK14" s="86">
        <v>0.04</v>
      </c>
      <c r="BL14" s="86">
        <v>0.04</v>
      </c>
      <c r="BM14" s="86">
        <v>0.04</v>
      </c>
      <c r="BN14" s="86">
        <v>0</v>
      </c>
      <c r="BO14" s="83"/>
      <c r="BP14" s="86">
        <f>VLOOKUP(BP$8,'[1]Tabelas Master data'!$V:$W,2,0)</f>
        <v>0.17</v>
      </c>
      <c r="BQ14" s="86">
        <f>VLOOKUP(BQ$8,'[1]Tabelas Master data'!$V:$W,2,0)</f>
        <v>0.17</v>
      </c>
      <c r="BR14" s="86">
        <f>VLOOKUP(BR$8,'[1]Tabelas Master data'!$V:$W,2,0)</f>
        <v>0.18</v>
      </c>
      <c r="BS14" s="86">
        <f>VLOOKUP(BS$8,'[1]Tabelas Master data'!$V:$W,2,0)</f>
        <v>0.18</v>
      </c>
      <c r="BT14" s="86">
        <f>VLOOKUP(BT$8,'[1]Tabelas Master data'!$V:$W,2,0)</f>
        <v>0.18</v>
      </c>
      <c r="BU14" s="86">
        <f>VLOOKUP(BU$8,'[1]Tabelas Master data'!$V:$W,2,0)</f>
        <v>0.18</v>
      </c>
      <c r="BV14" s="86">
        <f>VLOOKUP(BV$8,'[1]Tabelas Master data'!$V:$W,2,0)</f>
        <v>0.17</v>
      </c>
      <c r="BW14" s="86">
        <f>VLOOKUP(BW$8,'[1]Tabelas Master data'!$V:$W,2,0)</f>
        <v>0.17</v>
      </c>
      <c r="BX14" s="86">
        <f>VLOOKUP(BX$8,'[1]Tabelas Master data'!$V:$W,2,0)</f>
        <v>0.17</v>
      </c>
      <c r="BY14" s="86">
        <f>VLOOKUP(BY$8,'[1]Tabelas Master data'!$V:$W,2,0)</f>
        <v>0.18</v>
      </c>
      <c r="BZ14" s="86">
        <f>VLOOKUP(BZ$8,'[1]Tabelas Master data'!$V:$W,2,0)</f>
        <v>0.17</v>
      </c>
      <c r="CA14" s="86">
        <f>VLOOKUP(CA$8,'[1]Tabelas Master data'!$V:$W,2,0)</f>
        <v>0.17</v>
      </c>
      <c r="CB14" s="86">
        <f>VLOOKUP(CB$8,'[1]Tabelas Master data'!$V:$W,2,0)</f>
        <v>0.18</v>
      </c>
      <c r="CC14" s="86">
        <f>VLOOKUP(CC$8,'[1]Tabelas Master data'!$V:$W,2,0)</f>
        <v>0.17</v>
      </c>
      <c r="CD14" s="86">
        <f>VLOOKUP(CD$8,'[1]Tabelas Master data'!$V:$W,2,0)</f>
        <v>0.18</v>
      </c>
      <c r="CE14" s="86">
        <f>VLOOKUP(CE$8,'[1]Tabelas Master data'!$V:$W,2,0)</f>
        <v>0.18</v>
      </c>
      <c r="CF14" s="86">
        <f>VLOOKUP(CF$8,'[1]Tabelas Master data'!$V:$W,2,0)</f>
        <v>0.18</v>
      </c>
      <c r="CG14" s="86">
        <f>VLOOKUP(CG$8,'[1]Tabelas Master data'!$V:$W,2,0)</f>
        <v>0.18</v>
      </c>
      <c r="CH14" s="86">
        <f>VLOOKUP(CH$8,'[1]Tabelas Master data'!$V:$W,2,0)</f>
        <v>0.18</v>
      </c>
      <c r="CI14" s="86">
        <f>VLOOKUP(CI$8,'[1]Tabelas Master data'!$V:$W,2,0)</f>
        <v>0.18</v>
      </c>
      <c r="CJ14" s="86">
        <f>VLOOKUP(CJ$8,'[1]Tabelas Master data'!$V:$W,2,0)</f>
        <v>0.2</v>
      </c>
      <c r="CK14" s="89">
        <f>VLOOKUP(CK$8,'[1]Tabelas Master data'!$V:$W,2,0)</f>
        <v>0.17499999999999999</v>
      </c>
      <c r="CL14" s="86">
        <f>VLOOKUP(CL$8,'[1]Tabelas Master data'!$V:$W,2,0)</f>
        <v>0.17</v>
      </c>
      <c r="CM14" s="88">
        <v>0.12</v>
      </c>
      <c r="CN14" s="86">
        <f>VLOOKUP(CN$8,'[1]Tabelas Master data'!$V:$W,2,0)</f>
        <v>0.18</v>
      </c>
      <c r="CO14" s="86">
        <f>VLOOKUP(CO$8,'[1]Tabelas Master data'!$V:$W,2,0)</f>
        <v>0.18</v>
      </c>
      <c r="CP14" s="86">
        <f>VLOOKUP(CP$8,'[1]Tabelas Master data'!$V:$W,2,0)</f>
        <v>0.18</v>
      </c>
      <c r="CQ14" s="86">
        <f>VLOOKUP(CQ$8,'[1]Tabelas Master data'!$V:$W,2,0)</f>
        <v>0</v>
      </c>
      <c r="CR14" s="83"/>
      <c r="CS14" s="90">
        <f t="shared" si="2"/>
        <v>0.13541666666666663</v>
      </c>
      <c r="CT14" s="90">
        <f t="shared" si="2"/>
        <v>0.13541666666666663</v>
      </c>
      <c r="CU14" s="90">
        <f t="shared" si="2"/>
        <v>0.14583333333333326</v>
      </c>
      <c r="CV14" s="90">
        <f t="shared" si="2"/>
        <v>0.14583333333333326</v>
      </c>
      <c r="CW14" s="90">
        <f t="shared" si="2"/>
        <v>0.14583333333333326</v>
      </c>
      <c r="CX14" s="90">
        <f t="shared" si="2"/>
        <v>0.14583333333333326</v>
      </c>
      <c r="CY14" s="90">
        <f t="shared" si="2"/>
        <v>0.13541666666666663</v>
      </c>
      <c r="CZ14" s="90">
        <f t="shared" si="2"/>
        <v>0.13541666666666663</v>
      </c>
      <c r="DA14" s="90">
        <f t="shared" si="2"/>
        <v>0.13541666666666663</v>
      </c>
      <c r="DB14" s="90">
        <f t="shared" si="2"/>
        <v>0.14583333333333326</v>
      </c>
      <c r="DC14" s="90">
        <f t="shared" si="2"/>
        <v>0.13541666666666663</v>
      </c>
      <c r="DD14" s="90">
        <f t="shared" si="2"/>
        <v>0.13541666666666663</v>
      </c>
      <c r="DE14" s="90">
        <f t="shared" si="2"/>
        <v>0.14583333333333326</v>
      </c>
      <c r="DF14" s="90">
        <f t="shared" si="2"/>
        <v>0.13541666666666663</v>
      </c>
      <c r="DG14" s="90">
        <f t="shared" si="2"/>
        <v>0.14583333333333326</v>
      </c>
      <c r="DH14" s="90">
        <f t="shared" si="2"/>
        <v>0.14583333333333326</v>
      </c>
      <c r="DI14" s="90">
        <f t="shared" si="3"/>
        <v>0.14583333333333326</v>
      </c>
      <c r="DJ14" s="90">
        <f t="shared" si="3"/>
        <v>0.14583333333333326</v>
      </c>
      <c r="DK14" s="90">
        <f t="shared" si="3"/>
        <v>0.14583333333333326</v>
      </c>
      <c r="DL14" s="90">
        <f t="shared" si="3"/>
        <v>0.14583333333333326</v>
      </c>
      <c r="DM14" s="90">
        <f t="shared" si="3"/>
        <v>0.16666666666666663</v>
      </c>
      <c r="DN14" s="90">
        <f t="shared" si="3"/>
        <v>0.140625</v>
      </c>
      <c r="DO14" s="90">
        <f t="shared" si="3"/>
        <v>0.13541666666666663</v>
      </c>
      <c r="DP14" s="90">
        <f t="shared" si="3"/>
        <v>0</v>
      </c>
      <c r="DQ14" s="90">
        <f t="shared" si="3"/>
        <v>0.14583333333333326</v>
      </c>
      <c r="DR14" s="90">
        <f t="shared" si="3"/>
        <v>0.14583333333333326</v>
      </c>
      <c r="DS14" s="90">
        <f t="shared" si="3"/>
        <v>0.14583333333333326</v>
      </c>
      <c r="DT14" s="90">
        <f t="shared" si="3"/>
        <v>0</v>
      </c>
      <c r="DU14" s="83"/>
      <c r="DV14" s="91">
        <f t="shared" si="23"/>
        <v>181.93427083333336</v>
      </c>
      <c r="DW14" s="91">
        <f t="shared" si="23"/>
        <v>181.93427083333336</v>
      </c>
      <c r="DX14" s="92">
        <f t="shared" si="24"/>
        <v>182.270625</v>
      </c>
      <c r="DY14" s="92">
        <f t="shared" si="24"/>
        <v>182.270625</v>
      </c>
      <c r="DZ14" s="92">
        <f t="shared" si="24"/>
        <v>182.270625</v>
      </c>
      <c r="EA14" s="92">
        <f t="shared" si="24"/>
        <v>182.270625</v>
      </c>
      <c r="EB14" s="91">
        <f t="shared" si="25"/>
        <v>181.93427083333336</v>
      </c>
      <c r="EC14" s="91">
        <f t="shared" si="25"/>
        <v>181.93427083333336</v>
      </c>
      <c r="ED14" s="91">
        <f t="shared" si="25"/>
        <v>181.93427083333336</v>
      </c>
      <c r="EE14" s="92">
        <f t="shared" si="26"/>
        <v>182.270625</v>
      </c>
      <c r="EF14" s="91">
        <f t="shared" si="27"/>
        <v>181.93427083333336</v>
      </c>
      <c r="EG14" s="91">
        <f t="shared" si="27"/>
        <v>181.93427083333336</v>
      </c>
      <c r="EH14" s="93">
        <f t="shared" si="28"/>
        <v>182.270625</v>
      </c>
      <c r="EI14" s="91">
        <f t="shared" si="27"/>
        <v>181.93427083333336</v>
      </c>
      <c r="EJ14" s="92">
        <f t="shared" si="8"/>
        <v>182.270625</v>
      </c>
      <c r="EK14" s="93">
        <f t="shared" si="8"/>
        <v>182.270625</v>
      </c>
      <c r="EL14" s="92">
        <f t="shared" si="8"/>
        <v>182.270625</v>
      </c>
      <c r="EM14" s="92">
        <f t="shared" si="8"/>
        <v>182.270625</v>
      </c>
      <c r="EN14" s="92">
        <f t="shared" si="8"/>
        <v>182.270625</v>
      </c>
      <c r="EO14" s="93">
        <f t="shared" si="8"/>
        <v>182.270625</v>
      </c>
      <c r="EP14" s="92">
        <f t="shared" si="29"/>
        <v>182.96666666666667</v>
      </c>
      <c r="EQ14" s="94">
        <f t="shared" si="30"/>
        <v>182.1015625</v>
      </c>
      <c r="ER14" s="91">
        <f t="shared" si="31"/>
        <v>181.93427083333336</v>
      </c>
      <c r="ES14" s="95">
        <f t="shared" si="11"/>
        <v>196.78</v>
      </c>
      <c r="ET14" s="93">
        <f t="shared" si="32"/>
        <v>182.270625</v>
      </c>
      <c r="EU14" s="92">
        <f t="shared" si="32"/>
        <v>182.270625</v>
      </c>
      <c r="EV14" s="92">
        <f t="shared" si="32"/>
        <v>182.270625</v>
      </c>
      <c r="EW14" s="96">
        <f t="shared" si="33"/>
        <v>183.18</v>
      </c>
      <c r="EX14" s="95">
        <f t="shared" si="13"/>
        <v>210.43</v>
      </c>
      <c r="EY14" s="97"/>
      <c r="FA14" s="75">
        <f t="shared" si="34"/>
        <v>181.93427083333336</v>
      </c>
      <c r="FB14" s="76">
        <v>0.13</v>
      </c>
      <c r="FC14" s="75">
        <f t="shared" si="35"/>
        <v>158.28</v>
      </c>
      <c r="FD14" s="77" t="s">
        <v>96</v>
      </c>
      <c r="FE14" s="77">
        <v>1</v>
      </c>
      <c r="FF14" s="77" t="s">
        <v>97</v>
      </c>
    </row>
    <row r="15" spans="1:162 16376:16377" x14ac:dyDescent="0.25">
      <c r="A15" s="99" t="s">
        <v>108</v>
      </c>
      <c r="B15" s="78" t="s">
        <v>114</v>
      </c>
      <c r="C15" s="79">
        <v>5413787006793</v>
      </c>
      <c r="D15" s="100" t="s">
        <v>91</v>
      </c>
      <c r="E15" s="78" t="s">
        <v>115</v>
      </c>
      <c r="F15" s="78" t="s">
        <v>93</v>
      </c>
      <c r="G15" s="78" t="s">
        <v>111</v>
      </c>
      <c r="H15" s="78" t="str">
        <f>VLOOKUP(C15,'[1]Tabela CMED 2018'!F:AG,28,0)</f>
        <v>NEGATIVA</v>
      </c>
      <c r="I15" s="81">
        <v>1</v>
      </c>
      <c r="J15" s="82">
        <v>4.3299999999999998E-2</v>
      </c>
      <c r="K15" s="58">
        <v>71.038297</v>
      </c>
      <c r="L15" s="58">
        <v>82.09</v>
      </c>
      <c r="M15" s="58">
        <v>87.78</v>
      </c>
      <c r="N15" s="58">
        <v>88.39</v>
      </c>
      <c r="O15" s="58">
        <v>89.01</v>
      </c>
      <c r="P15" s="58">
        <v>91.59</v>
      </c>
      <c r="Q15" s="58">
        <v>76.41</v>
      </c>
      <c r="R15" s="83"/>
      <c r="S15" s="84">
        <v>95.295346191716732</v>
      </c>
      <c r="T15" s="84">
        <v>109.65</v>
      </c>
      <c r="U15" s="84">
        <v>117</v>
      </c>
      <c r="V15" s="84">
        <v>117.79</v>
      </c>
      <c r="W15" s="84">
        <v>118.59</v>
      </c>
      <c r="X15" s="84">
        <v>121.91</v>
      </c>
      <c r="Y15" s="84">
        <v>105.63</v>
      </c>
      <c r="Z15" s="83"/>
      <c r="AA15" s="85">
        <v>56.716976324800001</v>
      </c>
      <c r="AB15" s="85">
        <v>65.540655999999998</v>
      </c>
      <c r="AC15" s="85">
        <v>70.083551999999997</v>
      </c>
      <c r="AD15" s="85">
        <v>70.570576000000003</v>
      </c>
      <c r="AE15" s="85">
        <v>71.065584000000001</v>
      </c>
      <c r="AF15" s="85">
        <v>73.125456</v>
      </c>
      <c r="AG15" s="85">
        <v>61.005744</v>
      </c>
      <c r="AH15" s="83" t="s">
        <v>95</v>
      </c>
      <c r="AI15" s="83" t="s">
        <v>95</v>
      </c>
      <c r="AJ15" s="83" t="s">
        <v>95</v>
      </c>
      <c r="AK15" s="83"/>
      <c r="AL15" s="83"/>
      <c r="AM15" s="86">
        <v>0.04</v>
      </c>
      <c r="AN15" s="86">
        <v>0.04</v>
      </c>
      <c r="AO15" s="86">
        <v>0.04</v>
      </c>
      <c r="AP15" s="86">
        <v>0.04</v>
      </c>
      <c r="AQ15" s="86">
        <v>0.04</v>
      </c>
      <c r="AR15" s="87">
        <v>0.04</v>
      </c>
      <c r="AS15" s="86">
        <v>0.04</v>
      </c>
      <c r="AT15" s="86">
        <v>0.04</v>
      </c>
      <c r="AU15" s="86">
        <v>0.04</v>
      </c>
      <c r="AV15" s="86">
        <v>0.04</v>
      </c>
      <c r="AW15" s="86">
        <v>0.04</v>
      </c>
      <c r="AX15" s="86">
        <v>0.04</v>
      </c>
      <c r="AY15" s="86">
        <v>0.04</v>
      </c>
      <c r="AZ15" s="86">
        <v>0.04</v>
      </c>
      <c r="BA15" s="86">
        <v>0.04</v>
      </c>
      <c r="BB15" s="86">
        <v>0.04</v>
      </c>
      <c r="BC15" s="86">
        <v>0.04</v>
      </c>
      <c r="BD15" s="86">
        <v>0.04</v>
      </c>
      <c r="BE15" s="86">
        <v>0.04</v>
      </c>
      <c r="BF15" s="86">
        <v>0.04</v>
      </c>
      <c r="BG15" s="86">
        <v>0.04</v>
      </c>
      <c r="BH15" s="86">
        <v>0.04</v>
      </c>
      <c r="BI15" s="86">
        <v>0.04</v>
      </c>
      <c r="BJ15" s="88">
        <v>0.12</v>
      </c>
      <c r="BK15" s="86">
        <v>0.04</v>
      </c>
      <c r="BL15" s="86">
        <v>0.04</v>
      </c>
      <c r="BM15" s="86">
        <v>0.04</v>
      </c>
      <c r="BN15" s="86">
        <v>0</v>
      </c>
      <c r="BO15" s="83"/>
      <c r="BP15" s="86">
        <f>VLOOKUP(BP$8,'[1]Tabelas Master data'!$V:$W,2,0)</f>
        <v>0.17</v>
      </c>
      <c r="BQ15" s="86">
        <f>VLOOKUP(BQ$8,'[1]Tabelas Master data'!$V:$W,2,0)</f>
        <v>0.17</v>
      </c>
      <c r="BR15" s="86">
        <f>VLOOKUP(BR$8,'[1]Tabelas Master data'!$V:$W,2,0)</f>
        <v>0.18</v>
      </c>
      <c r="BS15" s="86">
        <f>VLOOKUP(BS$8,'[1]Tabelas Master data'!$V:$W,2,0)</f>
        <v>0.18</v>
      </c>
      <c r="BT15" s="86">
        <f>VLOOKUP(BT$8,'[1]Tabelas Master data'!$V:$W,2,0)</f>
        <v>0.18</v>
      </c>
      <c r="BU15" s="86">
        <f>VLOOKUP(BU$8,'[1]Tabelas Master data'!$V:$W,2,0)</f>
        <v>0.18</v>
      </c>
      <c r="BV15" s="86">
        <f>VLOOKUP(BV$8,'[1]Tabelas Master data'!$V:$W,2,0)</f>
        <v>0.17</v>
      </c>
      <c r="BW15" s="86">
        <f>VLOOKUP(BW$8,'[1]Tabelas Master data'!$V:$W,2,0)</f>
        <v>0.17</v>
      </c>
      <c r="BX15" s="86">
        <f>VLOOKUP(BX$8,'[1]Tabelas Master data'!$V:$W,2,0)</f>
        <v>0.17</v>
      </c>
      <c r="BY15" s="86">
        <f>VLOOKUP(BY$8,'[1]Tabelas Master data'!$V:$W,2,0)</f>
        <v>0.18</v>
      </c>
      <c r="BZ15" s="86">
        <f>VLOOKUP(BZ$8,'[1]Tabelas Master data'!$V:$W,2,0)</f>
        <v>0.17</v>
      </c>
      <c r="CA15" s="86">
        <f>VLOOKUP(CA$8,'[1]Tabelas Master data'!$V:$W,2,0)</f>
        <v>0.17</v>
      </c>
      <c r="CB15" s="86">
        <f>VLOOKUP(CB$8,'[1]Tabelas Master data'!$V:$W,2,0)</f>
        <v>0.18</v>
      </c>
      <c r="CC15" s="86">
        <f>VLOOKUP(CC$8,'[1]Tabelas Master data'!$V:$W,2,0)</f>
        <v>0.17</v>
      </c>
      <c r="CD15" s="86">
        <f>VLOOKUP(CD$8,'[1]Tabelas Master data'!$V:$W,2,0)</f>
        <v>0.18</v>
      </c>
      <c r="CE15" s="86">
        <f>VLOOKUP(CE$8,'[1]Tabelas Master data'!$V:$W,2,0)</f>
        <v>0.18</v>
      </c>
      <c r="CF15" s="86">
        <f>VLOOKUP(CF$8,'[1]Tabelas Master data'!$V:$W,2,0)</f>
        <v>0.18</v>
      </c>
      <c r="CG15" s="86">
        <f>VLOOKUP(CG$8,'[1]Tabelas Master data'!$V:$W,2,0)</f>
        <v>0.18</v>
      </c>
      <c r="CH15" s="86">
        <f>VLOOKUP(CH$8,'[1]Tabelas Master data'!$V:$W,2,0)</f>
        <v>0.18</v>
      </c>
      <c r="CI15" s="86">
        <f>VLOOKUP(CI$8,'[1]Tabelas Master data'!$V:$W,2,0)</f>
        <v>0.18</v>
      </c>
      <c r="CJ15" s="86">
        <f>VLOOKUP(CJ$8,'[1]Tabelas Master data'!$V:$W,2,0)</f>
        <v>0.2</v>
      </c>
      <c r="CK15" s="89">
        <f>VLOOKUP(CK$8,'[1]Tabelas Master data'!$V:$W,2,0)</f>
        <v>0.17499999999999999</v>
      </c>
      <c r="CL15" s="86">
        <f>VLOOKUP(CL$8,'[1]Tabelas Master data'!$V:$W,2,0)</f>
        <v>0.17</v>
      </c>
      <c r="CM15" s="88">
        <v>0.12</v>
      </c>
      <c r="CN15" s="86">
        <f>VLOOKUP(CN$8,'[1]Tabelas Master data'!$V:$W,2,0)</f>
        <v>0.18</v>
      </c>
      <c r="CO15" s="86">
        <f>VLOOKUP(CO$8,'[1]Tabelas Master data'!$V:$W,2,0)</f>
        <v>0.18</v>
      </c>
      <c r="CP15" s="86">
        <f>VLOOKUP(CP$8,'[1]Tabelas Master data'!$V:$W,2,0)</f>
        <v>0.18</v>
      </c>
      <c r="CQ15" s="86">
        <f>VLOOKUP(CQ$8,'[1]Tabelas Master data'!$V:$W,2,0)</f>
        <v>0</v>
      </c>
      <c r="CR15" s="83"/>
      <c r="CS15" s="90">
        <f t="shared" si="2"/>
        <v>0.13541666666666663</v>
      </c>
      <c r="CT15" s="90">
        <f t="shared" si="2"/>
        <v>0.13541666666666663</v>
      </c>
      <c r="CU15" s="90">
        <f t="shared" si="2"/>
        <v>0.14583333333333326</v>
      </c>
      <c r="CV15" s="90">
        <f t="shared" si="2"/>
        <v>0.14583333333333326</v>
      </c>
      <c r="CW15" s="90">
        <f t="shared" si="2"/>
        <v>0.14583333333333326</v>
      </c>
      <c r="CX15" s="90">
        <f t="shared" si="2"/>
        <v>0.14583333333333326</v>
      </c>
      <c r="CY15" s="90">
        <f t="shared" si="2"/>
        <v>0.13541666666666663</v>
      </c>
      <c r="CZ15" s="90">
        <f t="shared" si="2"/>
        <v>0.13541666666666663</v>
      </c>
      <c r="DA15" s="90">
        <f t="shared" si="2"/>
        <v>0.13541666666666663</v>
      </c>
      <c r="DB15" s="90">
        <f t="shared" si="2"/>
        <v>0.14583333333333326</v>
      </c>
      <c r="DC15" s="90">
        <f t="shared" si="2"/>
        <v>0.13541666666666663</v>
      </c>
      <c r="DD15" s="90">
        <f t="shared" si="2"/>
        <v>0.13541666666666663</v>
      </c>
      <c r="DE15" s="90">
        <f t="shared" si="2"/>
        <v>0.14583333333333326</v>
      </c>
      <c r="DF15" s="90">
        <f t="shared" si="2"/>
        <v>0.13541666666666663</v>
      </c>
      <c r="DG15" s="90">
        <f t="shared" si="2"/>
        <v>0.14583333333333326</v>
      </c>
      <c r="DH15" s="90">
        <f t="shared" si="2"/>
        <v>0.14583333333333326</v>
      </c>
      <c r="DI15" s="90">
        <f t="shared" si="3"/>
        <v>0.14583333333333326</v>
      </c>
      <c r="DJ15" s="90">
        <f t="shared" si="3"/>
        <v>0.14583333333333326</v>
      </c>
      <c r="DK15" s="90">
        <f t="shared" si="3"/>
        <v>0.14583333333333326</v>
      </c>
      <c r="DL15" s="90">
        <f t="shared" si="3"/>
        <v>0.14583333333333326</v>
      </c>
      <c r="DM15" s="90">
        <f t="shared" si="3"/>
        <v>0.16666666666666663</v>
      </c>
      <c r="DN15" s="90">
        <f t="shared" si="3"/>
        <v>0.140625</v>
      </c>
      <c r="DO15" s="90">
        <f t="shared" si="3"/>
        <v>0.13541666666666663</v>
      </c>
      <c r="DP15" s="90">
        <f t="shared" si="3"/>
        <v>0</v>
      </c>
      <c r="DQ15" s="90">
        <f t="shared" si="3"/>
        <v>0.14583333333333326</v>
      </c>
      <c r="DR15" s="90">
        <f t="shared" si="3"/>
        <v>0.14583333333333326</v>
      </c>
      <c r="DS15" s="90">
        <f t="shared" si="3"/>
        <v>0.14583333333333326</v>
      </c>
      <c r="DT15" s="90">
        <f t="shared" si="3"/>
        <v>0</v>
      </c>
      <c r="DU15" s="83"/>
      <c r="DV15" s="91">
        <f t="shared" si="23"/>
        <v>75.893124999999998</v>
      </c>
      <c r="DW15" s="91">
        <f t="shared" si="23"/>
        <v>75.893124999999998</v>
      </c>
      <c r="DX15" s="92">
        <f t="shared" si="24"/>
        <v>76.029375000000016</v>
      </c>
      <c r="DY15" s="92">
        <f t="shared" si="24"/>
        <v>76.029375000000016</v>
      </c>
      <c r="DZ15" s="92">
        <f t="shared" si="24"/>
        <v>76.029375000000016</v>
      </c>
      <c r="EA15" s="92">
        <f t="shared" si="24"/>
        <v>76.029375000000016</v>
      </c>
      <c r="EB15" s="91">
        <f t="shared" si="25"/>
        <v>75.893124999999998</v>
      </c>
      <c r="EC15" s="91">
        <f t="shared" si="25"/>
        <v>75.893124999999998</v>
      </c>
      <c r="ED15" s="91">
        <f t="shared" si="25"/>
        <v>75.893124999999998</v>
      </c>
      <c r="EE15" s="92">
        <f t="shared" si="26"/>
        <v>76.029375000000016</v>
      </c>
      <c r="EF15" s="91">
        <f t="shared" si="27"/>
        <v>75.893124999999998</v>
      </c>
      <c r="EG15" s="91">
        <f t="shared" si="27"/>
        <v>75.893124999999998</v>
      </c>
      <c r="EH15" s="93">
        <f t="shared" si="28"/>
        <v>76.029375000000016</v>
      </c>
      <c r="EI15" s="91">
        <f t="shared" si="27"/>
        <v>75.893124999999998</v>
      </c>
      <c r="EJ15" s="92">
        <f t="shared" si="8"/>
        <v>76.029375000000016</v>
      </c>
      <c r="EK15" s="93">
        <f t="shared" si="8"/>
        <v>76.029375000000016</v>
      </c>
      <c r="EL15" s="92">
        <f t="shared" si="8"/>
        <v>76.029375000000016</v>
      </c>
      <c r="EM15" s="92">
        <f t="shared" si="8"/>
        <v>76.029375000000016</v>
      </c>
      <c r="EN15" s="92">
        <f t="shared" si="8"/>
        <v>76.029375000000016</v>
      </c>
      <c r="EO15" s="93">
        <f t="shared" si="8"/>
        <v>76.029375000000016</v>
      </c>
      <c r="EP15" s="92">
        <f t="shared" si="29"/>
        <v>76.325000000000003</v>
      </c>
      <c r="EQ15" s="94">
        <f t="shared" si="30"/>
        <v>75.960156249999997</v>
      </c>
      <c r="ER15" s="91">
        <f t="shared" si="31"/>
        <v>75.893124999999998</v>
      </c>
      <c r="ES15" s="95">
        <f t="shared" si="11"/>
        <v>82.09</v>
      </c>
      <c r="ET15" s="93">
        <f t="shared" si="32"/>
        <v>76.029375000000016</v>
      </c>
      <c r="EU15" s="92">
        <f t="shared" si="32"/>
        <v>76.029375000000016</v>
      </c>
      <c r="EV15" s="92">
        <f t="shared" si="32"/>
        <v>76.029375000000016</v>
      </c>
      <c r="EW15" s="96">
        <f t="shared" si="33"/>
        <v>76.41</v>
      </c>
      <c r="EX15" s="95">
        <f t="shared" si="13"/>
        <v>87.78</v>
      </c>
      <c r="EY15" s="97"/>
      <c r="FA15" s="75">
        <f t="shared" si="34"/>
        <v>75.893124999999998</v>
      </c>
      <c r="FB15" s="76">
        <v>0.13</v>
      </c>
      <c r="FC15" s="75">
        <f t="shared" si="35"/>
        <v>66.03</v>
      </c>
      <c r="FD15" s="77" t="s">
        <v>96</v>
      </c>
      <c r="FE15" s="77">
        <v>1</v>
      </c>
      <c r="FF15" s="77" t="s">
        <v>97</v>
      </c>
    </row>
    <row r="16" spans="1:162 16376:16377" x14ac:dyDescent="0.25">
      <c r="A16" s="99" t="s">
        <v>116</v>
      </c>
      <c r="B16" s="78" t="s">
        <v>117</v>
      </c>
      <c r="C16" s="79">
        <v>4030729003507</v>
      </c>
      <c r="D16" s="100" t="s">
        <v>91</v>
      </c>
      <c r="E16" s="78" t="s">
        <v>118</v>
      </c>
      <c r="F16" s="78" t="s">
        <v>93</v>
      </c>
      <c r="G16" s="78" t="s">
        <v>119</v>
      </c>
      <c r="H16" s="78" t="str">
        <f>VLOOKUP(C16,'[1]Tabela CMED 2018'!F:AG,28,0)</f>
        <v>NEGATIVA</v>
      </c>
      <c r="I16" s="81">
        <v>2</v>
      </c>
      <c r="J16" s="82">
        <v>4.3299999999999998E-2</v>
      </c>
      <c r="K16" s="58">
        <v>26.739778999999995</v>
      </c>
      <c r="L16" s="58">
        <v>30.9</v>
      </c>
      <c r="M16" s="58">
        <v>33.049999999999997</v>
      </c>
      <c r="N16" s="58">
        <v>33.28</v>
      </c>
      <c r="O16" s="58">
        <v>33.51</v>
      </c>
      <c r="P16" s="58">
        <v>34.479999999999997</v>
      </c>
      <c r="Q16" s="58">
        <v>28.77</v>
      </c>
      <c r="R16" s="83"/>
      <c r="S16" s="84">
        <v>35.870461490581576</v>
      </c>
      <c r="T16" s="84">
        <v>41.28</v>
      </c>
      <c r="U16" s="84">
        <v>44.05</v>
      </c>
      <c r="V16" s="84">
        <v>44.35</v>
      </c>
      <c r="W16" s="84">
        <v>44.65</v>
      </c>
      <c r="X16" s="84">
        <v>45.89</v>
      </c>
      <c r="Y16" s="84">
        <v>39.770000000000003</v>
      </c>
      <c r="Z16" s="83"/>
      <c r="AA16" s="85">
        <v>21.349039553599997</v>
      </c>
      <c r="AB16" s="85">
        <v>24.670559999999998</v>
      </c>
      <c r="AC16" s="85">
        <v>26.387119999999996</v>
      </c>
      <c r="AD16" s="85">
        <v>26.570752000000002</v>
      </c>
      <c r="AE16" s="85">
        <v>26.754383999999998</v>
      </c>
      <c r="AF16" s="85">
        <v>27.528831999999998</v>
      </c>
      <c r="AG16" s="85">
        <v>22.969967999999998</v>
      </c>
      <c r="AH16" s="83" t="s">
        <v>95</v>
      </c>
      <c r="AI16" s="83" t="s">
        <v>95</v>
      </c>
      <c r="AJ16" s="83" t="s">
        <v>95</v>
      </c>
      <c r="AK16" s="83"/>
      <c r="AL16" s="83"/>
      <c r="AM16" s="86">
        <v>0.04</v>
      </c>
      <c r="AN16" s="86">
        <v>0.04</v>
      </c>
      <c r="AO16" s="86">
        <v>0.04</v>
      </c>
      <c r="AP16" s="86">
        <v>0.04</v>
      </c>
      <c r="AQ16" s="86">
        <v>0.04</v>
      </c>
      <c r="AR16" s="87">
        <v>0.04</v>
      </c>
      <c r="AS16" s="86">
        <v>0.04</v>
      </c>
      <c r="AT16" s="86">
        <v>0.04</v>
      </c>
      <c r="AU16" s="86">
        <v>0.04</v>
      </c>
      <c r="AV16" s="86">
        <v>0.04</v>
      </c>
      <c r="AW16" s="86">
        <v>0.04</v>
      </c>
      <c r="AX16" s="86">
        <v>0.04</v>
      </c>
      <c r="AY16" s="86">
        <v>0.04</v>
      </c>
      <c r="AZ16" s="86">
        <v>0.04</v>
      </c>
      <c r="BA16" s="86">
        <v>0.04</v>
      </c>
      <c r="BB16" s="86">
        <v>0.04</v>
      </c>
      <c r="BC16" s="86">
        <v>0.04</v>
      </c>
      <c r="BD16" s="86">
        <v>0.04</v>
      </c>
      <c r="BE16" s="86">
        <v>0.04</v>
      </c>
      <c r="BF16" s="86">
        <v>0.04</v>
      </c>
      <c r="BG16" s="86">
        <v>0.04</v>
      </c>
      <c r="BH16" s="86">
        <v>0.04</v>
      </c>
      <c r="BI16" s="86">
        <v>0.04</v>
      </c>
      <c r="BJ16" s="88">
        <v>0.12</v>
      </c>
      <c r="BK16" s="86">
        <v>0.04</v>
      </c>
      <c r="BL16" s="86">
        <v>0.04</v>
      </c>
      <c r="BM16" s="86">
        <v>0.04</v>
      </c>
      <c r="BN16" s="86">
        <v>0</v>
      </c>
      <c r="BO16" s="83"/>
      <c r="BP16" s="86">
        <f>VLOOKUP(BP$8,'[1]Tabelas Master data'!$V:$W,2,0)</f>
        <v>0.17</v>
      </c>
      <c r="BQ16" s="86">
        <f>VLOOKUP(BQ$8,'[1]Tabelas Master data'!$V:$W,2,0)</f>
        <v>0.17</v>
      </c>
      <c r="BR16" s="86">
        <f>VLOOKUP(BR$8,'[1]Tabelas Master data'!$V:$W,2,0)</f>
        <v>0.18</v>
      </c>
      <c r="BS16" s="86">
        <f>VLOOKUP(BS$8,'[1]Tabelas Master data'!$V:$W,2,0)</f>
        <v>0.18</v>
      </c>
      <c r="BT16" s="86">
        <f>VLOOKUP(BT$8,'[1]Tabelas Master data'!$V:$W,2,0)</f>
        <v>0.18</v>
      </c>
      <c r="BU16" s="86">
        <f>VLOOKUP(BU$8,'[1]Tabelas Master data'!$V:$W,2,0)</f>
        <v>0.18</v>
      </c>
      <c r="BV16" s="86">
        <f>VLOOKUP(BV$8,'[1]Tabelas Master data'!$V:$W,2,0)</f>
        <v>0.17</v>
      </c>
      <c r="BW16" s="86">
        <f>VLOOKUP(BW$8,'[1]Tabelas Master data'!$V:$W,2,0)</f>
        <v>0.17</v>
      </c>
      <c r="BX16" s="86">
        <f>VLOOKUP(BX$8,'[1]Tabelas Master data'!$V:$W,2,0)</f>
        <v>0.17</v>
      </c>
      <c r="BY16" s="86">
        <f>VLOOKUP(BY$8,'[1]Tabelas Master data'!$V:$W,2,0)</f>
        <v>0.18</v>
      </c>
      <c r="BZ16" s="86">
        <f>VLOOKUP(BZ$8,'[1]Tabelas Master data'!$V:$W,2,0)</f>
        <v>0.17</v>
      </c>
      <c r="CA16" s="86">
        <f>VLOOKUP(CA$8,'[1]Tabelas Master data'!$V:$W,2,0)</f>
        <v>0.17</v>
      </c>
      <c r="CB16" s="86">
        <f>VLOOKUP(CB$8,'[1]Tabelas Master data'!$V:$W,2,0)</f>
        <v>0.18</v>
      </c>
      <c r="CC16" s="86">
        <f>VLOOKUP(CC$8,'[1]Tabelas Master data'!$V:$W,2,0)</f>
        <v>0.17</v>
      </c>
      <c r="CD16" s="86">
        <f>VLOOKUP(CD$8,'[1]Tabelas Master data'!$V:$W,2,0)</f>
        <v>0.18</v>
      </c>
      <c r="CE16" s="86">
        <f>VLOOKUP(CE$8,'[1]Tabelas Master data'!$V:$W,2,0)</f>
        <v>0.18</v>
      </c>
      <c r="CF16" s="86">
        <f>VLOOKUP(CF$8,'[1]Tabelas Master data'!$V:$W,2,0)</f>
        <v>0.18</v>
      </c>
      <c r="CG16" s="86">
        <f>VLOOKUP(CG$8,'[1]Tabelas Master data'!$V:$W,2,0)</f>
        <v>0.18</v>
      </c>
      <c r="CH16" s="86">
        <f>VLOOKUP(CH$8,'[1]Tabelas Master data'!$V:$W,2,0)</f>
        <v>0.18</v>
      </c>
      <c r="CI16" s="86">
        <f>VLOOKUP(CI$8,'[1]Tabelas Master data'!$V:$W,2,0)</f>
        <v>0.18</v>
      </c>
      <c r="CJ16" s="86">
        <f>VLOOKUP(CJ$8,'[1]Tabelas Master data'!$V:$W,2,0)</f>
        <v>0.2</v>
      </c>
      <c r="CK16" s="89">
        <f>VLOOKUP(CK$8,'[1]Tabelas Master data'!$V:$W,2,0)</f>
        <v>0.17499999999999999</v>
      </c>
      <c r="CL16" s="86">
        <f>VLOOKUP(CL$8,'[1]Tabelas Master data'!$V:$W,2,0)</f>
        <v>0.17</v>
      </c>
      <c r="CM16" s="88">
        <v>0.12</v>
      </c>
      <c r="CN16" s="86">
        <f>VLOOKUP(CN$8,'[1]Tabelas Master data'!$V:$W,2,0)</f>
        <v>0.18</v>
      </c>
      <c r="CO16" s="86">
        <f>VLOOKUP(CO$8,'[1]Tabelas Master data'!$V:$W,2,0)</f>
        <v>0.18</v>
      </c>
      <c r="CP16" s="86">
        <f>VLOOKUP(CP$8,'[1]Tabelas Master data'!$V:$W,2,0)</f>
        <v>0.18</v>
      </c>
      <c r="CQ16" s="86">
        <f>VLOOKUP(CQ$8,'[1]Tabelas Master data'!$V:$W,2,0)</f>
        <v>0</v>
      </c>
      <c r="CR16" s="83"/>
      <c r="CS16" s="90">
        <f t="shared" si="2"/>
        <v>0.13541666666666663</v>
      </c>
      <c r="CT16" s="90">
        <f t="shared" si="2"/>
        <v>0.13541666666666663</v>
      </c>
      <c r="CU16" s="90">
        <f t="shared" si="2"/>
        <v>0.14583333333333326</v>
      </c>
      <c r="CV16" s="90">
        <f t="shared" si="2"/>
        <v>0.14583333333333326</v>
      </c>
      <c r="CW16" s="90">
        <f t="shared" si="2"/>
        <v>0.14583333333333326</v>
      </c>
      <c r="CX16" s="90">
        <f t="shared" si="2"/>
        <v>0.14583333333333326</v>
      </c>
      <c r="CY16" s="90">
        <f t="shared" si="2"/>
        <v>0.13541666666666663</v>
      </c>
      <c r="CZ16" s="90">
        <f t="shared" si="2"/>
        <v>0.13541666666666663</v>
      </c>
      <c r="DA16" s="90">
        <f t="shared" si="2"/>
        <v>0.13541666666666663</v>
      </c>
      <c r="DB16" s="90">
        <f t="shared" si="2"/>
        <v>0.14583333333333326</v>
      </c>
      <c r="DC16" s="90">
        <f t="shared" si="2"/>
        <v>0.13541666666666663</v>
      </c>
      <c r="DD16" s="90">
        <f t="shared" si="2"/>
        <v>0.13541666666666663</v>
      </c>
      <c r="DE16" s="90">
        <f t="shared" si="2"/>
        <v>0.14583333333333326</v>
      </c>
      <c r="DF16" s="90">
        <f t="shared" si="2"/>
        <v>0.13541666666666663</v>
      </c>
      <c r="DG16" s="90">
        <f t="shared" si="2"/>
        <v>0.14583333333333326</v>
      </c>
      <c r="DH16" s="90">
        <f t="shared" si="2"/>
        <v>0.14583333333333326</v>
      </c>
      <c r="DI16" s="90">
        <f t="shared" si="3"/>
        <v>0.14583333333333326</v>
      </c>
      <c r="DJ16" s="90">
        <f t="shared" si="3"/>
        <v>0.14583333333333326</v>
      </c>
      <c r="DK16" s="90">
        <f t="shared" si="3"/>
        <v>0.14583333333333326</v>
      </c>
      <c r="DL16" s="90">
        <f t="shared" si="3"/>
        <v>0.14583333333333326</v>
      </c>
      <c r="DM16" s="90">
        <f t="shared" si="3"/>
        <v>0.16666666666666663</v>
      </c>
      <c r="DN16" s="90">
        <f t="shared" si="3"/>
        <v>0.140625</v>
      </c>
      <c r="DO16" s="90">
        <f t="shared" si="3"/>
        <v>0.13541666666666663</v>
      </c>
      <c r="DP16" s="90">
        <f t="shared" si="3"/>
        <v>0</v>
      </c>
      <c r="DQ16" s="90">
        <f t="shared" si="3"/>
        <v>0.14583333333333326</v>
      </c>
      <c r="DR16" s="90">
        <f t="shared" si="3"/>
        <v>0.14583333333333326</v>
      </c>
      <c r="DS16" s="90">
        <f t="shared" si="3"/>
        <v>0.14583333333333326</v>
      </c>
      <c r="DT16" s="90">
        <f t="shared" si="3"/>
        <v>0</v>
      </c>
      <c r="DU16" s="83"/>
      <c r="DV16" s="91">
        <f t="shared" si="23"/>
        <v>28.574479166666666</v>
      </c>
      <c r="DW16" s="91">
        <f t="shared" si="23"/>
        <v>28.574479166666666</v>
      </c>
      <c r="DX16" s="92">
        <f t="shared" si="24"/>
        <v>28.623125000000002</v>
      </c>
      <c r="DY16" s="92">
        <f t="shared" si="24"/>
        <v>28.623125000000002</v>
      </c>
      <c r="DZ16" s="92">
        <f t="shared" si="24"/>
        <v>28.623125000000002</v>
      </c>
      <c r="EA16" s="92">
        <f t="shared" si="24"/>
        <v>28.623125000000002</v>
      </c>
      <c r="EB16" s="91">
        <f t="shared" si="25"/>
        <v>28.574479166666666</v>
      </c>
      <c r="EC16" s="91">
        <f t="shared" si="25"/>
        <v>28.574479166666666</v>
      </c>
      <c r="ED16" s="91">
        <f t="shared" si="25"/>
        <v>28.574479166666666</v>
      </c>
      <c r="EE16" s="92">
        <f t="shared" si="26"/>
        <v>28.623125000000002</v>
      </c>
      <c r="EF16" s="91">
        <f t="shared" si="27"/>
        <v>28.574479166666666</v>
      </c>
      <c r="EG16" s="91">
        <f t="shared" si="27"/>
        <v>28.574479166666666</v>
      </c>
      <c r="EH16" s="93">
        <f t="shared" si="28"/>
        <v>28.623125000000002</v>
      </c>
      <c r="EI16" s="91">
        <f t="shared" si="27"/>
        <v>28.574479166666666</v>
      </c>
      <c r="EJ16" s="92">
        <f t="shared" si="8"/>
        <v>28.623125000000002</v>
      </c>
      <c r="EK16" s="93">
        <f t="shared" si="8"/>
        <v>28.623125000000002</v>
      </c>
      <c r="EL16" s="92">
        <f t="shared" si="8"/>
        <v>28.623125000000002</v>
      </c>
      <c r="EM16" s="92">
        <f t="shared" si="8"/>
        <v>28.623125000000002</v>
      </c>
      <c r="EN16" s="92">
        <f t="shared" si="8"/>
        <v>28.623125000000002</v>
      </c>
      <c r="EO16" s="93">
        <f t="shared" si="8"/>
        <v>28.623125000000002</v>
      </c>
      <c r="EP16" s="92">
        <f t="shared" si="29"/>
        <v>28.733333333333331</v>
      </c>
      <c r="EQ16" s="94">
        <f t="shared" si="30"/>
        <v>28.6</v>
      </c>
      <c r="ER16" s="91">
        <f t="shared" si="31"/>
        <v>28.574479166666666</v>
      </c>
      <c r="ES16" s="95">
        <f t="shared" si="11"/>
        <v>30.9</v>
      </c>
      <c r="ET16" s="93">
        <f t="shared" si="32"/>
        <v>28.623125000000002</v>
      </c>
      <c r="EU16" s="92">
        <f t="shared" si="32"/>
        <v>28.623125000000002</v>
      </c>
      <c r="EV16" s="92">
        <f t="shared" si="32"/>
        <v>28.623125000000002</v>
      </c>
      <c r="EW16" s="96">
        <f t="shared" si="33"/>
        <v>28.77</v>
      </c>
      <c r="EX16" s="95">
        <f t="shared" si="13"/>
        <v>33.049999999999997</v>
      </c>
      <c r="EY16" s="97"/>
      <c r="FA16" s="75">
        <f t="shared" si="34"/>
        <v>28.574479166666666</v>
      </c>
      <c r="FB16" s="76">
        <v>0.13</v>
      </c>
      <c r="FC16" s="75">
        <f t="shared" si="35"/>
        <v>24.86</v>
      </c>
      <c r="FD16" s="77" t="s">
        <v>96</v>
      </c>
      <c r="FE16" s="77">
        <v>1</v>
      </c>
      <c r="FF16" s="77" t="s">
        <v>97</v>
      </c>
    </row>
    <row r="17" spans="1:16358" x14ac:dyDescent="0.25">
      <c r="A17" s="99" t="s">
        <v>116</v>
      </c>
      <c r="B17" s="78" t="s">
        <v>120</v>
      </c>
      <c r="C17" s="79">
        <v>4030729003521</v>
      </c>
      <c r="D17" s="100" t="s">
        <v>91</v>
      </c>
      <c r="E17" s="78" t="s">
        <v>121</v>
      </c>
      <c r="F17" s="78" t="s">
        <v>93</v>
      </c>
      <c r="G17" s="78" t="s">
        <v>119</v>
      </c>
      <c r="H17" s="78" t="str">
        <f>VLOOKUP(C17,'[1]Tabela CMED 2018'!F:AG,28,0)</f>
        <v>NEGATIVA</v>
      </c>
      <c r="I17" s="81">
        <v>2</v>
      </c>
      <c r="J17" s="82">
        <v>4.3299999999999998E-2</v>
      </c>
      <c r="K17" s="58">
        <v>213.928665</v>
      </c>
      <c r="L17" s="58">
        <v>247.21</v>
      </c>
      <c r="M17" s="58">
        <v>264.36</v>
      </c>
      <c r="N17" s="58">
        <v>266.2</v>
      </c>
      <c r="O17" s="58">
        <v>268.08</v>
      </c>
      <c r="P17" s="58">
        <v>275.83999999999997</v>
      </c>
      <c r="Q17" s="58">
        <v>230.13</v>
      </c>
      <c r="R17" s="83"/>
      <c r="S17" s="84">
        <v>286.97768742269812</v>
      </c>
      <c r="T17" s="84">
        <v>330.22</v>
      </c>
      <c r="U17" s="84">
        <v>352.37</v>
      </c>
      <c r="V17" s="84">
        <v>354.74</v>
      </c>
      <c r="W17" s="84">
        <v>357.16</v>
      </c>
      <c r="X17" s="84">
        <v>367.15</v>
      </c>
      <c r="Y17" s="84">
        <v>318.14</v>
      </c>
      <c r="Z17" s="83"/>
      <c r="AA17" s="85">
        <v>170.80064613599998</v>
      </c>
      <c r="AB17" s="85">
        <v>197.37246400000001</v>
      </c>
      <c r="AC17" s="85">
        <v>211.06502400000002</v>
      </c>
      <c r="AD17" s="85">
        <v>212.53407999999999</v>
      </c>
      <c r="AE17" s="85">
        <v>214.03507199999999</v>
      </c>
      <c r="AF17" s="85">
        <v>220.23065599999998</v>
      </c>
      <c r="AG17" s="85">
        <v>183.735792</v>
      </c>
      <c r="AH17" s="83" t="s">
        <v>95</v>
      </c>
      <c r="AI17" s="83" t="s">
        <v>95</v>
      </c>
      <c r="AJ17" s="83" t="s">
        <v>95</v>
      </c>
      <c r="AK17" s="83"/>
      <c r="AL17" s="83"/>
      <c r="AM17" s="86">
        <v>0.04</v>
      </c>
      <c r="AN17" s="86">
        <v>0.04</v>
      </c>
      <c r="AO17" s="86">
        <v>0.04</v>
      </c>
      <c r="AP17" s="86">
        <v>0.04</v>
      </c>
      <c r="AQ17" s="86">
        <v>0.04</v>
      </c>
      <c r="AR17" s="87">
        <v>0.04</v>
      </c>
      <c r="AS17" s="86">
        <v>0.04</v>
      </c>
      <c r="AT17" s="86">
        <v>0.04</v>
      </c>
      <c r="AU17" s="86">
        <v>0.04</v>
      </c>
      <c r="AV17" s="86">
        <v>0.04</v>
      </c>
      <c r="AW17" s="86">
        <v>0.04</v>
      </c>
      <c r="AX17" s="86">
        <v>0.04</v>
      </c>
      <c r="AY17" s="86">
        <v>0.04</v>
      </c>
      <c r="AZ17" s="86">
        <v>0.04</v>
      </c>
      <c r="BA17" s="86">
        <v>0.04</v>
      </c>
      <c r="BB17" s="86">
        <v>0.04</v>
      </c>
      <c r="BC17" s="86">
        <v>0.04</v>
      </c>
      <c r="BD17" s="86">
        <v>0.04</v>
      </c>
      <c r="BE17" s="86">
        <v>0.04</v>
      </c>
      <c r="BF17" s="86">
        <v>0.04</v>
      </c>
      <c r="BG17" s="86">
        <v>0.04</v>
      </c>
      <c r="BH17" s="86">
        <v>0.04</v>
      </c>
      <c r="BI17" s="86">
        <v>0.04</v>
      </c>
      <c r="BJ17" s="88">
        <v>0.12</v>
      </c>
      <c r="BK17" s="86">
        <v>0.04</v>
      </c>
      <c r="BL17" s="86">
        <v>0.04</v>
      </c>
      <c r="BM17" s="86">
        <v>0.04</v>
      </c>
      <c r="BN17" s="86">
        <v>0</v>
      </c>
      <c r="BO17" s="83"/>
      <c r="BP17" s="86">
        <f>VLOOKUP(BP$8,'[1]Tabelas Master data'!$V:$W,2,0)</f>
        <v>0.17</v>
      </c>
      <c r="BQ17" s="86">
        <f>VLOOKUP(BQ$8,'[1]Tabelas Master data'!$V:$W,2,0)</f>
        <v>0.17</v>
      </c>
      <c r="BR17" s="86">
        <f>VLOOKUP(BR$8,'[1]Tabelas Master data'!$V:$W,2,0)</f>
        <v>0.18</v>
      </c>
      <c r="BS17" s="86">
        <f>VLOOKUP(BS$8,'[1]Tabelas Master data'!$V:$W,2,0)</f>
        <v>0.18</v>
      </c>
      <c r="BT17" s="86">
        <f>VLOOKUP(BT$8,'[1]Tabelas Master data'!$V:$W,2,0)</f>
        <v>0.18</v>
      </c>
      <c r="BU17" s="86">
        <f>VLOOKUP(BU$8,'[1]Tabelas Master data'!$V:$W,2,0)</f>
        <v>0.18</v>
      </c>
      <c r="BV17" s="86">
        <f>VLOOKUP(BV$8,'[1]Tabelas Master data'!$V:$W,2,0)</f>
        <v>0.17</v>
      </c>
      <c r="BW17" s="86">
        <f>VLOOKUP(BW$8,'[1]Tabelas Master data'!$V:$W,2,0)</f>
        <v>0.17</v>
      </c>
      <c r="BX17" s="86">
        <f>VLOOKUP(BX$8,'[1]Tabelas Master data'!$V:$W,2,0)</f>
        <v>0.17</v>
      </c>
      <c r="BY17" s="86">
        <f>VLOOKUP(BY$8,'[1]Tabelas Master data'!$V:$W,2,0)</f>
        <v>0.18</v>
      </c>
      <c r="BZ17" s="86">
        <f>VLOOKUP(BZ$8,'[1]Tabelas Master data'!$V:$W,2,0)</f>
        <v>0.17</v>
      </c>
      <c r="CA17" s="86">
        <f>VLOOKUP(CA$8,'[1]Tabelas Master data'!$V:$W,2,0)</f>
        <v>0.17</v>
      </c>
      <c r="CB17" s="86">
        <f>VLOOKUP(CB$8,'[1]Tabelas Master data'!$V:$W,2,0)</f>
        <v>0.18</v>
      </c>
      <c r="CC17" s="86">
        <f>VLOOKUP(CC$8,'[1]Tabelas Master data'!$V:$W,2,0)</f>
        <v>0.17</v>
      </c>
      <c r="CD17" s="86">
        <f>VLOOKUP(CD$8,'[1]Tabelas Master data'!$V:$W,2,0)</f>
        <v>0.18</v>
      </c>
      <c r="CE17" s="86">
        <f>VLOOKUP(CE$8,'[1]Tabelas Master data'!$V:$W,2,0)</f>
        <v>0.18</v>
      </c>
      <c r="CF17" s="86">
        <f>VLOOKUP(CF$8,'[1]Tabelas Master data'!$V:$W,2,0)</f>
        <v>0.18</v>
      </c>
      <c r="CG17" s="86">
        <f>VLOOKUP(CG$8,'[1]Tabelas Master data'!$V:$W,2,0)</f>
        <v>0.18</v>
      </c>
      <c r="CH17" s="86">
        <f>VLOOKUP(CH$8,'[1]Tabelas Master data'!$V:$W,2,0)</f>
        <v>0.18</v>
      </c>
      <c r="CI17" s="86">
        <f>VLOOKUP(CI$8,'[1]Tabelas Master data'!$V:$W,2,0)</f>
        <v>0.18</v>
      </c>
      <c r="CJ17" s="86">
        <f>VLOOKUP(CJ$8,'[1]Tabelas Master data'!$V:$W,2,0)</f>
        <v>0.2</v>
      </c>
      <c r="CK17" s="89">
        <f>VLOOKUP(CK$8,'[1]Tabelas Master data'!$V:$W,2,0)</f>
        <v>0.17499999999999999</v>
      </c>
      <c r="CL17" s="86">
        <f>VLOOKUP(CL$8,'[1]Tabelas Master data'!$V:$W,2,0)</f>
        <v>0.17</v>
      </c>
      <c r="CM17" s="88">
        <v>0.12</v>
      </c>
      <c r="CN17" s="86">
        <f>VLOOKUP(CN$8,'[1]Tabelas Master data'!$V:$W,2,0)</f>
        <v>0.18</v>
      </c>
      <c r="CO17" s="86">
        <f>VLOOKUP(CO$8,'[1]Tabelas Master data'!$V:$W,2,0)</f>
        <v>0.18</v>
      </c>
      <c r="CP17" s="86">
        <f>VLOOKUP(CP$8,'[1]Tabelas Master data'!$V:$W,2,0)</f>
        <v>0.18</v>
      </c>
      <c r="CQ17" s="86">
        <f>VLOOKUP(CQ$8,'[1]Tabelas Master data'!$V:$W,2,0)</f>
        <v>0</v>
      </c>
      <c r="CR17" s="83"/>
      <c r="CS17" s="90">
        <f t="shared" si="2"/>
        <v>0.13541666666666663</v>
      </c>
      <c r="CT17" s="90">
        <f t="shared" si="2"/>
        <v>0.13541666666666663</v>
      </c>
      <c r="CU17" s="90">
        <f t="shared" si="2"/>
        <v>0.14583333333333326</v>
      </c>
      <c r="CV17" s="90">
        <f t="shared" si="2"/>
        <v>0.14583333333333326</v>
      </c>
      <c r="CW17" s="90">
        <f t="shared" si="2"/>
        <v>0.14583333333333326</v>
      </c>
      <c r="CX17" s="90">
        <f t="shared" si="2"/>
        <v>0.14583333333333326</v>
      </c>
      <c r="CY17" s="90">
        <f t="shared" si="2"/>
        <v>0.13541666666666663</v>
      </c>
      <c r="CZ17" s="90">
        <f t="shared" si="2"/>
        <v>0.13541666666666663</v>
      </c>
      <c r="DA17" s="90">
        <f t="shared" si="2"/>
        <v>0.13541666666666663</v>
      </c>
      <c r="DB17" s="90">
        <f t="shared" si="2"/>
        <v>0.14583333333333326</v>
      </c>
      <c r="DC17" s="90">
        <f t="shared" si="2"/>
        <v>0.13541666666666663</v>
      </c>
      <c r="DD17" s="90">
        <f t="shared" si="2"/>
        <v>0.13541666666666663</v>
      </c>
      <c r="DE17" s="90">
        <f t="shared" si="2"/>
        <v>0.14583333333333326</v>
      </c>
      <c r="DF17" s="90">
        <f t="shared" si="2"/>
        <v>0.13541666666666663</v>
      </c>
      <c r="DG17" s="90">
        <f t="shared" si="2"/>
        <v>0.14583333333333326</v>
      </c>
      <c r="DH17" s="90">
        <f t="shared" si="2"/>
        <v>0.14583333333333326</v>
      </c>
      <c r="DI17" s="90">
        <f t="shared" si="3"/>
        <v>0.14583333333333326</v>
      </c>
      <c r="DJ17" s="90">
        <f t="shared" si="3"/>
        <v>0.14583333333333326</v>
      </c>
      <c r="DK17" s="90">
        <f t="shared" si="3"/>
        <v>0.14583333333333326</v>
      </c>
      <c r="DL17" s="90">
        <f t="shared" si="3"/>
        <v>0.14583333333333326</v>
      </c>
      <c r="DM17" s="90">
        <f t="shared" si="3"/>
        <v>0.16666666666666663</v>
      </c>
      <c r="DN17" s="90">
        <f t="shared" si="3"/>
        <v>0.140625</v>
      </c>
      <c r="DO17" s="90">
        <f t="shared" si="3"/>
        <v>0.13541666666666663</v>
      </c>
      <c r="DP17" s="90">
        <f t="shared" si="3"/>
        <v>0</v>
      </c>
      <c r="DQ17" s="90">
        <f t="shared" si="3"/>
        <v>0.14583333333333326</v>
      </c>
      <c r="DR17" s="90">
        <f t="shared" si="3"/>
        <v>0.14583333333333326</v>
      </c>
      <c r="DS17" s="90">
        <f t="shared" si="3"/>
        <v>0.14583333333333326</v>
      </c>
      <c r="DT17" s="90">
        <f t="shared" si="3"/>
        <v>0</v>
      </c>
      <c r="DU17" s="83"/>
      <c r="DV17" s="91">
        <f t="shared" si="23"/>
        <v>228.56125000000003</v>
      </c>
      <c r="DW17" s="91">
        <f t="shared" si="23"/>
        <v>228.56125000000003</v>
      </c>
      <c r="DX17" s="92">
        <f t="shared" si="24"/>
        <v>228.98500000000001</v>
      </c>
      <c r="DY17" s="92">
        <f t="shared" si="24"/>
        <v>228.98500000000001</v>
      </c>
      <c r="DZ17" s="92">
        <f t="shared" si="24"/>
        <v>228.98500000000001</v>
      </c>
      <c r="EA17" s="92">
        <f t="shared" si="24"/>
        <v>228.98500000000001</v>
      </c>
      <c r="EB17" s="91">
        <f t="shared" si="25"/>
        <v>228.56125000000003</v>
      </c>
      <c r="EC17" s="91">
        <f t="shared" si="25"/>
        <v>228.56125000000003</v>
      </c>
      <c r="ED17" s="91">
        <f t="shared" si="25"/>
        <v>228.56125000000003</v>
      </c>
      <c r="EE17" s="92">
        <f t="shared" si="26"/>
        <v>228.98500000000001</v>
      </c>
      <c r="EF17" s="91">
        <f t="shared" si="27"/>
        <v>228.56125000000003</v>
      </c>
      <c r="EG17" s="91">
        <f t="shared" si="27"/>
        <v>228.56125000000003</v>
      </c>
      <c r="EH17" s="93">
        <f t="shared" si="28"/>
        <v>228.98500000000001</v>
      </c>
      <c r="EI17" s="91">
        <f t="shared" si="27"/>
        <v>228.56125000000003</v>
      </c>
      <c r="EJ17" s="92">
        <f t="shared" si="8"/>
        <v>228.98500000000001</v>
      </c>
      <c r="EK17" s="93">
        <f t="shared" si="8"/>
        <v>228.98500000000001</v>
      </c>
      <c r="EL17" s="92">
        <f t="shared" si="8"/>
        <v>228.98500000000001</v>
      </c>
      <c r="EM17" s="92">
        <f t="shared" si="8"/>
        <v>228.98500000000001</v>
      </c>
      <c r="EN17" s="92">
        <f t="shared" si="8"/>
        <v>228.98500000000001</v>
      </c>
      <c r="EO17" s="93">
        <f t="shared" si="8"/>
        <v>228.98500000000001</v>
      </c>
      <c r="EP17" s="92">
        <f t="shared" si="29"/>
        <v>229.86666666666665</v>
      </c>
      <c r="EQ17" s="94">
        <f t="shared" si="30"/>
        <v>228.765625</v>
      </c>
      <c r="ER17" s="91">
        <f t="shared" si="31"/>
        <v>228.56125000000003</v>
      </c>
      <c r="ES17" s="95">
        <f t="shared" si="11"/>
        <v>247.21</v>
      </c>
      <c r="ET17" s="93">
        <f t="shared" si="32"/>
        <v>228.98500000000001</v>
      </c>
      <c r="EU17" s="92">
        <f t="shared" si="32"/>
        <v>228.98500000000001</v>
      </c>
      <c r="EV17" s="92">
        <f t="shared" si="32"/>
        <v>228.98500000000001</v>
      </c>
      <c r="EW17" s="96">
        <f t="shared" si="33"/>
        <v>230.13</v>
      </c>
      <c r="EX17" s="95">
        <f t="shared" si="13"/>
        <v>264.36</v>
      </c>
      <c r="EY17" s="97"/>
      <c r="FA17" s="75">
        <f t="shared" si="34"/>
        <v>228.56125000000003</v>
      </c>
      <c r="FB17" s="76">
        <v>0.13</v>
      </c>
      <c r="FC17" s="75">
        <f t="shared" si="35"/>
        <v>198.85</v>
      </c>
      <c r="FD17" s="77" t="s">
        <v>96</v>
      </c>
      <c r="FE17" s="77">
        <v>1</v>
      </c>
      <c r="FF17" s="77" t="s">
        <v>97</v>
      </c>
    </row>
    <row r="18" spans="1:16358" x14ac:dyDescent="0.25">
      <c r="A18" s="99" t="s">
        <v>116</v>
      </c>
      <c r="B18" s="78" t="s">
        <v>122</v>
      </c>
      <c r="C18" s="79">
        <v>4030729003545</v>
      </c>
      <c r="D18" s="100" t="s">
        <v>91</v>
      </c>
      <c r="E18" s="78" t="s">
        <v>123</v>
      </c>
      <c r="F18" s="78" t="s">
        <v>93</v>
      </c>
      <c r="G18" s="78" t="s">
        <v>119</v>
      </c>
      <c r="H18" s="78" t="str">
        <f>VLOOKUP(C18,'[1]Tabela CMED 2018'!F:AG,28,0)</f>
        <v>NEGATIVA</v>
      </c>
      <c r="I18" s="81">
        <v>2</v>
      </c>
      <c r="J18" s="82">
        <v>4.3299999999999998E-2</v>
      </c>
      <c r="K18" s="58">
        <v>288.013398</v>
      </c>
      <c r="L18" s="58">
        <v>332.83</v>
      </c>
      <c r="M18" s="58">
        <v>355.91</v>
      </c>
      <c r="N18" s="58">
        <v>358.4</v>
      </c>
      <c r="O18" s="58">
        <v>360.92</v>
      </c>
      <c r="P18" s="58">
        <v>371.37</v>
      </c>
      <c r="Q18" s="58">
        <v>309.83</v>
      </c>
      <c r="R18" s="83"/>
      <c r="S18" s="84">
        <v>386.35971904369688</v>
      </c>
      <c r="T18" s="84">
        <v>444.59</v>
      </c>
      <c r="U18" s="84">
        <v>474.4</v>
      </c>
      <c r="V18" s="84">
        <v>477.61</v>
      </c>
      <c r="W18" s="84">
        <v>480.86</v>
      </c>
      <c r="X18" s="84">
        <v>494.31</v>
      </c>
      <c r="Y18" s="84">
        <v>428.32</v>
      </c>
      <c r="Z18" s="83"/>
      <c r="AA18" s="85">
        <v>229.94989696319999</v>
      </c>
      <c r="AB18" s="85">
        <v>265.731472</v>
      </c>
      <c r="AC18" s="85">
        <v>284.15854400000001</v>
      </c>
      <c r="AD18" s="85">
        <v>286.14655999999997</v>
      </c>
      <c r="AE18" s="85">
        <v>288.15852799999999</v>
      </c>
      <c r="AF18" s="85">
        <v>296.50180799999998</v>
      </c>
      <c r="AG18" s="85">
        <v>247.36827199999999</v>
      </c>
      <c r="AH18" s="83" t="s">
        <v>95</v>
      </c>
      <c r="AI18" s="83" t="s">
        <v>95</v>
      </c>
      <c r="AJ18" s="83" t="s">
        <v>95</v>
      </c>
      <c r="AK18" s="83"/>
      <c r="AL18" s="83"/>
      <c r="AM18" s="86">
        <v>0.04</v>
      </c>
      <c r="AN18" s="86">
        <v>0.04</v>
      </c>
      <c r="AO18" s="86">
        <v>0.04</v>
      </c>
      <c r="AP18" s="86">
        <v>0.04</v>
      </c>
      <c r="AQ18" s="86">
        <v>0.04</v>
      </c>
      <c r="AR18" s="87">
        <v>0.04</v>
      </c>
      <c r="AS18" s="86">
        <v>0.04</v>
      </c>
      <c r="AT18" s="86">
        <v>0.04</v>
      </c>
      <c r="AU18" s="86">
        <v>0.04</v>
      </c>
      <c r="AV18" s="86">
        <v>0.04</v>
      </c>
      <c r="AW18" s="86">
        <v>0.04</v>
      </c>
      <c r="AX18" s="86">
        <v>0.04</v>
      </c>
      <c r="AY18" s="86">
        <v>0.04</v>
      </c>
      <c r="AZ18" s="86">
        <v>0.04</v>
      </c>
      <c r="BA18" s="86">
        <v>0.04</v>
      </c>
      <c r="BB18" s="86">
        <v>0.04</v>
      </c>
      <c r="BC18" s="86">
        <v>0.04</v>
      </c>
      <c r="BD18" s="86">
        <v>0.04</v>
      </c>
      <c r="BE18" s="86">
        <v>0.04</v>
      </c>
      <c r="BF18" s="86">
        <v>0.04</v>
      </c>
      <c r="BG18" s="86">
        <v>0.04</v>
      </c>
      <c r="BH18" s="86">
        <v>0.04</v>
      </c>
      <c r="BI18" s="86">
        <v>0.04</v>
      </c>
      <c r="BJ18" s="88">
        <v>0.12</v>
      </c>
      <c r="BK18" s="86">
        <v>0.04</v>
      </c>
      <c r="BL18" s="86">
        <v>0.04</v>
      </c>
      <c r="BM18" s="86">
        <v>0.04</v>
      </c>
      <c r="BN18" s="86">
        <v>0</v>
      </c>
      <c r="BO18" s="83"/>
      <c r="BP18" s="86">
        <f>VLOOKUP(BP$8,'[1]Tabelas Master data'!$V:$W,2,0)</f>
        <v>0.17</v>
      </c>
      <c r="BQ18" s="86">
        <f>VLOOKUP(BQ$8,'[1]Tabelas Master data'!$V:$W,2,0)</f>
        <v>0.17</v>
      </c>
      <c r="BR18" s="86">
        <f>VLOOKUP(BR$8,'[1]Tabelas Master data'!$V:$W,2,0)</f>
        <v>0.18</v>
      </c>
      <c r="BS18" s="86">
        <f>VLOOKUP(BS$8,'[1]Tabelas Master data'!$V:$W,2,0)</f>
        <v>0.18</v>
      </c>
      <c r="BT18" s="86">
        <f>VLOOKUP(BT$8,'[1]Tabelas Master data'!$V:$W,2,0)</f>
        <v>0.18</v>
      </c>
      <c r="BU18" s="86">
        <f>VLOOKUP(BU$8,'[1]Tabelas Master data'!$V:$W,2,0)</f>
        <v>0.18</v>
      </c>
      <c r="BV18" s="86">
        <f>VLOOKUP(BV$8,'[1]Tabelas Master data'!$V:$W,2,0)</f>
        <v>0.17</v>
      </c>
      <c r="BW18" s="86">
        <f>VLOOKUP(BW$8,'[1]Tabelas Master data'!$V:$W,2,0)</f>
        <v>0.17</v>
      </c>
      <c r="BX18" s="86">
        <f>VLOOKUP(BX$8,'[1]Tabelas Master data'!$V:$W,2,0)</f>
        <v>0.17</v>
      </c>
      <c r="BY18" s="86">
        <f>VLOOKUP(BY$8,'[1]Tabelas Master data'!$V:$W,2,0)</f>
        <v>0.18</v>
      </c>
      <c r="BZ18" s="86">
        <f>VLOOKUP(BZ$8,'[1]Tabelas Master data'!$V:$W,2,0)</f>
        <v>0.17</v>
      </c>
      <c r="CA18" s="86">
        <f>VLOOKUP(CA$8,'[1]Tabelas Master data'!$V:$W,2,0)</f>
        <v>0.17</v>
      </c>
      <c r="CB18" s="86">
        <f>VLOOKUP(CB$8,'[1]Tabelas Master data'!$V:$W,2,0)</f>
        <v>0.18</v>
      </c>
      <c r="CC18" s="86">
        <f>VLOOKUP(CC$8,'[1]Tabelas Master data'!$V:$W,2,0)</f>
        <v>0.17</v>
      </c>
      <c r="CD18" s="86">
        <f>VLOOKUP(CD$8,'[1]Tabelas Master data'!$V:$W,2,0)</f>
        <v>0.18</v>
      </c>
      <c r="CE18" s="86">
        <f>VLOOKUP(CE$8,'[1]Tabelas Master data'!$V:$W,2,0)</f>
        <v>0.18</v>
      </c>
      <c r="CF18" s="86">
        <f>VLOOKUP(CF$8,'[1]Tabelas Master data'!$V:$W,2,0)</f>
        <v>0.18</v>
      </c>
      <c r="CG18" s="86">
        <f>VLOOKUP(CG$8,'[1]Tabelas Master data'!$V:$W,2,0)</f>
        <v>0.18</v>
      </c>
      <c r="CH18" s="86">
        <f>VLOOKUP(CH$8,'[1]Tabelas Master data'!$V:$W,2,0)</f>
        <v>0.18</v>
      </c>
      <c r="CI18" s="86">
        <f>VLOOKUP(CI$8,'[1]Tabelas Master data'!$V:$W,2,0)</f>
        <v>0.18</v>
      </c>
      <c r="CJ18" s="86">
        <f>VLOOKUP(CJ$8,'[1]Tabelas Master data'!$V:$W,2,0)</f>
        <v>0.2</v>
      </c>
      <c r="CK18" s="89">
        <f>VLOOKUP(CK$8,'[1]Tabelas Master data'!$V:$W,2,0)</f>
        <v>0.17499999999999999</v>
      </c>
      <c r="CL18" s="86">
        <f>VLOOKUP(CL$8,'[1]Tabelas Master data'!$V:$W,2,0)</f>
        <v>0.17</v>
      </c>
      <c r="CM18" s="88">
        <v>0.12</v>
      </c>
      <c r="CN18" s="86">
        <f>VLOOKUP(CN$8,'[1]Tabelas Master data'!$V:$W,2,0)</f>
        <v>0.18</v>
      </c>
      <c r="CO18" s="86">
        <f>VLOOKUP(CO$8,'[1]Tabelas Master data'!$V:$W,2,0)</f>
        <v>0.18</v>
      </c>
      <c r="CP18" s="86">
        <f>VLOOKUP(CP$8,'[1]Tabelas Master data'!$V:$W,2,0)</f>
        <v>0.18</v>
      </c>
      <c r="CQ18" s="86">
        <f>VLOOKUP(CQ$8,'[1]Tabelas Master data'!$V:$W,2,0)</f>
        <v>0</v>
      </c>
      <c r="CR18" s="83"/>
      <c r="CS18" s="90">
        <f t="shared" si="2"/>
        <v>0.13541666666666663</v>
      </c>
      <c r="CT18" s="90">
        <f t="shared" si="2"/>
        <v>0.13541666666666663</v>
      </c>
      <c r="CU18" s="90">
        <f t="shared" si="2"/>
        <v>0.14583333333333326</v>
      </c>
      <c r="CV18" s="90">
        <f t="shared" si="2"/>
        <v>0.14583333333333326</v>
      </c>
      <c r="CW18" s="90">
        <f t="shared" si="2"/>
        <v>0.14583333333333326</v>
      </c>
      <c r="CX18" s="90">
        <f t="shared" si="2"/>
        <v>0.14583333333333326</v>
      </c>
      <c r="CY18" s="90">
        <f t="shared" si="2"/>
        <v>0.13541666666666663</v>
      </c>
      <c r="CZ18" s="90">
        <f t="shared" si="2"/>
        <v>0.13541666666666663</v>
      </c>
      <c r="DA18" s="90">
        <f t="shared" si="2"/>
        <v>0.13541666666666663</v>
      </c>
      <c r="DB18" s="90">
        <f t="shared" si="2"/>
        <v>0.14583333333333326</v>
      </c>
      <c r="DC18" s="90">
        <f t="shared" si="2"/>
        <v>0.13541666666666663</v>
      </c>
      <c r="DD18" s="90">
        <f t="shared" si="2"/>
        <v>0.13541666666666663</v>
      </c>
      <c r="DE18" s="90">
        <f t="shared" si="2"/>
        <v>0.14583333333333326</v>
      </c>
      <c r="DF18" s="90">
        <f t="shared" si="2"/>
        <v>0.13541666666666663</v>
      </c>
      <c r="DG18" s="90">
        <f t="shared" si="2"/>
        <v>0.14583333333333326</v>
      </c>
      <c r="DH18" s="90">
        <f t="shared" si="2"/>
        <v>0.14583333333333326</v>
      </c>
      <c r="DI18" s="90">
        <f t="shared" si="3"/>
        <v>0.14583333333333326</v>
      </c>
      <c r="DJ18" s="90">
        <f t="shared" si="3"/>
        <v>0.14583333333333326</v>
      </c>
      <c r="DK18" s="90">
        <f t="shared" si="3"/>
        <v>0.14583333333333326</v>
      </c>
      <c r="DL18" s="90">
        <f t="shared" si="3"/>
        <v>0.14583333333333326</v>
      </c>
      <c r="DM18" s="90">
        <f t="shared" si="3"/>
        <v>0.16666666666666663</v>
      </c>
      <c r="DN18" s="90">
        <f t="shared" si="3"/>
        <v>0.140625</v>
      </c>
      <c r="DO18" s="90">
        <f t="shared" si="3"/>
        <v>0.13541666666666663</v>
      </c>
      <c r="DP18" s="102">
        <f t="shared" si="3"/>
        <v>0</v>
      </c>
      <c r="DQ18" s="90">
        <f t="shared" si="3"/>
        <v>0.14583333333333326</v>
      </c>
      <c r="DR18" s="90">
        <f t="shared" si="3"/>
        <v>0.14583333333333326</v>
      </c>
      <c r="DS18" s="90">
        <f t="shared" si="3"/>
        <v>0.14583333333333326</v>
      </c>
      <c r="DT18" s="90">
        <f t="shared" si="3"/>
        <v>0</v>
      </c>
      <c r="DU18" s="83"/>
      <c r="DV18" s="91">
        <f t="shared" si="23"/>
        <v>307.71385416666669</v>
      </c>
      <c r="DW18" s="91">
        <f t="shared" si="23"/>
        <v>307.71385416666669</v>
      </c>
      <c r="DX18" s="92">
        <f t="shared" si="24"/>
        <v>308.28583333333336</v>
      </c>
      <c r="DY18" s="92">
        <f t="shared" si="24"/>
        <v>308.28583333333336</v>
      </c>
      <c r="DZ18" s="92">
        <f t="shared" si="24"/>
        <v>308.28583333333336</v>
      </c>
      <c r="EA18" s="92">
        <f t="shared" si="24"/>
        <v>308.28583333333336</v>
      </c>
      <c r="EB18" s="91">
        <f t="shared" si="25"/>
        <v>307.71385416666669</v>
      </c>
      <c r="EC18" s="91">
        <f t="shared" si="25"/>
        <v>307.71385416666669</v>
      </c>
      <c r="ED18" s="91">
        <f t="shared" si="25"/>
        <v>307.71385416666669</v>
      </c>
      <c r="EE18" s="92">
        <f t="shared" si="26"/>
        <v>308.28583333333336</v>
      </c>
      <c r="EF18" s="91">
        <f t="shared" si="27"/>
        <v>307.71385416666669</v>
      </c>
      <c r="EG18" s="91">
        <f t="shared" si="27"/>
        <v>307.71385416666669</v>
      </c>
      <c r="EH18" s="93">
        <f t="shared" si="28"/>
        <v>308.28583333333336</v>
      </c>
      <c r="EI18" s="91">
        <f t="shared" si="27"/>
        <v>307.71385416666669</v>
      </c>
      <c r="EJ18" s="92">
        <f t="shared" si="8"/>
        <v>308.28583333333336</v>
      </c>
      <c r="EK18" s="93">
        <f t="shared" si="8"/>
        <v>308.28583333333336</v>
      </c>
      <c r="EL18" s="92">
        <f t="shared" si="8"/>
        <v>308.28583333333336</v>
      </c>
      <c r="EM18" s="92">
        <f t="shared" si="8"/>
        <v>308.28583333333336</v>
      </c>
      <c r="EN18" s="92">
        <f t="shared" si="8"/>
        <v>308.28583333333336</v>
      </c>
      <c r="EO18" s="93">
        <f t="shared" si="8"/>
        <v>308.28583333333336</v>
      </c>
      <c r="EP18" s="92">
        <f t="shared" si="29"/>
        <v>309.47500000000002</v>
      </c>
      <c r="EQ18" s="94">
        <f t="shared" si="30"/>
        <v>308</v>
      </c>
      <c r="ER18" s="91">
        <f t="shared" si="31"/>
        <v>307.71385416666669</v>
      </c>
      <c r="ES18" s="95">
        <f t="shared" si="11"/>
        <v>332.83</v>
      </c>
      <c r="ET18" s="93">
        <f t="shared" si="32"/>
        <v>308.28583333333336</v>
      </c>
      <c r="EU18" s="92">
        <f t="shared" si="32"/>
        <v>308.28583333333336</v>
      </c>
      <c r="EV18" s="92">
        <f t="shared" si="32"/>
        <v>308.28583333333336</v>
      </c>
      <c r="EW18" s="96">
        <f t="shared" si="33"/>
        <v>309.83</v>
      </c>
      <c r="EX18" s="95">
        <f t="shared" si="13"/>
        <v>355.91</v>
      </c>
      <c r="EY18" s="97"/>
      <c r="FA18" s="75">
        <f t="shared" si="34"/>
        <v>307.71385416666669</v>
      </c>
      <c r="FB18" s="76">
        <v>0.13</v>
      </c>
      <c r="FC18" s="75">
        <f t="shared" si="35"/>
        <v>267.70999999999998</v>
      </c>
      <c r="FD18" s="77" t="s">
        <v>96</v>
      </c>
      <c r="FE18" s="77">
        <v>1</v>
      </c>
      <c r="FF18" s="77" t="s">
        <v>97</v>
      </c>
    </row>
    <row r="19" spans="1:16358" x14ac:dyDescent="0.25">
      <c r="A19" s="99" t="s">
        <v>116</v>
      </c>
      <c r="B19" s="78" t="s">
        <v>124</v>
      </c>
      <c r="C19" s="79">
        <v>4030729003569</v>
      </c>
      <c r="D19" s="100" t="s">
        <v>91</v>
      </c>
      <c r="E19" s="78" t="s">
        <v>125</v>
      </c>
      <c r="F19" s="78" t="s">
        <v>93</v>
      </c>
      <c r="G19" s="78" t="s">
        <v>119</v>
      </c>
      <c r="H19" s="78" t="str">
        <f>VLOOKUP(C19,'[1]Tabela CMED 2018'!F:AG,28,0)</f>
        <v>NEGATIVA</v>
      </c>
      <c r="I19" s="81">
        <v>2</v>
      </c>
      <c r="J19" s="82">
        <v>4.3299999999999998E-2</v>
      </c>
      <c r="K19" s="58">
        <v>427.87819599999995</v>
      </c>
      <c r="L19" s="58">
        <v>494.45</v>
      </c>
      <c r="M19" s="58">
        <v>528.74</v>
      </c>
      <c r="N19" s="58">
        <v>532.42999999999995</v>
      </c>
      <c r="O19" s="58">
        <v>536.16999999999996</v>
      </c>
      <c r="P19" s="58">
        <v>551.70000000000005</v>
      </c>
      <c r="Q19" s="58">
        <v>460.28</v>
      </c>
      <c r="R19" s="83"/>
      <c r="S19" s="84">
        <v>573.98336584148717</v>
      </c>
      <c r="T19" s="84">
        <v>660.48</v>
      </c>
      <c r="U19" s="84">
        <v>704.77</v>
      </c>
      <c r="V19" s="84">
        <v>709.53</v>
      </c>
      <c r="W19" s="84">
        <v>714.35</v>
      </c>
      <c r="X19" s="84">
        <v>734.33</v>
      </c>
      <c r="Y19" s="84">
        <v>636.30999999999995</v>
      </c>
      <c r="Z19" s="83"/>
      <c r="AA19" s="85">
        <v>341.61795168639998</v>
      </c>
      <c r="AB19" s="85">
        <v>394.76887999999997</v>
      </c>
      <c r="AC19" s="85">
        <v>422.14601600000003</v>
      </c>
      <c r="AD19" s="85">
        <v>425.09211199999999</v>
      </c>
      <c r="AE19" s="85">
        <v>428.07812799999999</v>
      </c>
      <c r="AF19" s="85">
        <v>440.47728000000001</v>
      </c>
      <c r="AG19" s="85">
        <v>367.48755199999999</v>
      </c>
      <c r="AH19" s="83" t="s">
        <v>95</v>
      </c>
      <c r="AI19" s="83" t="s">
        <v>95</v>
      </c>
      <c r="AJ19" s="83" t="s">
        <v>95</v>
      </c>
      <c r="AK19" s="83"/>
      <c r="AL19" s="83"/>
      <c r="AM19" s="86">
        <v>0.04</v>
      </c>
      <c r="AN19" s="86">
        <v>0.04</v>
      </c>
      <c r="AO19" s="86">
        <v>0.04</v>
      </c>
      <c r="AP19" s="86">
        <v>0.04</v>
      </c>
      <c r="AQ19" s="86">
        <v>0.04</v>
      </c>
      <c r="AR19" s="87">
        <v>0.04</v>
      </c>
      <c r="AS19" s="86">
        <v>0.04</v>
      </c>
      <c r="AT19" s="86">
        <v>0.04</v>
      </c>
      <c r="AU19" s="86">
        <v>0.04</v>
      </c>
      <c r="AV19" s="86">
        <v>0.04</v>
      </c>
      <c r="AW19" s="86">
        <v>0.04</v>
      </c>
      <c r="AX19" s="86">
        <v>0.04</v>
      </c>
      <c r="AY19" s="86">
        <v>0.04</v>
      </c>
      <c r="AZ19" s="86">
        <v>0.04</v>
      </c>
      <c r="BA19" s="86">
        <v>0.04</v>
      </c>
      <c r="BB19" s="86">
        <v>0.04</v>
      </c>
      <c r="BC19" s="86">
        <v>0.04</v>
      </c>
      <c r="BD19" s="86">
        <v>0.04</v>
      </c>
      <c r="BE19" s="86">
        <v>0.04</v>
      </c>
      <c r="BF19" s="86">
        <v>0.04</v>
      </c>
      <c r="BG19" s="86">
        <v>0.04</v>
      </c>
      <c r="BH19" s="86">
        <v>0.04</v>
      </c>
      <c r="BI19" s="86">
        <v>0.04</v>
      </c>
      <c r="BJ19" s="88">
        <v>0.12</v>
      </c>
      <c r="BK19" s="86">
        <v>0.04</v>
      </c>
      <c r="BL19" s="86">
        <v>0.04</v>
      </c>
      <c r="BM19" s="86">
        <v>0.04</v>
      </c>
      <c r="BN19" s="86">
        <v>0</v>
      </c>
      <c r="BO19" s="83"/>
      <c r="BP19" s="86">
        <f>VLOOKUP(BP$8,'[1]Tabelas Master data'!$V:$W,2,0)</f>
        <v>0.17</v>
      </c>
      <c r="BQ19" s="86">
        <f>VLOOKUP(BQ$8,'[1]Tabelas Master data'!$V:$W,2,0)</f>
        <v>0.17</v>
      </c>
      <c r="BR19" s="86">
        <f>VLOOKUP(BR$8,'[1]Tabelas Master data'!$V:$W,2,0)</f>
        <v>0.18</v>
      </c>
      <c r="BS19" s="86">
        <f>VLOOKUP(BS$8,'[1]Tabelas Master data'!$V:$W,2,0)</f>
        <v>0.18</v>
      </c>
      <c r="BT19" s="86">
        <f>VLOOKUP(BT$8,'[1]Tabelas Master data'!$V:$W,2,0)</f>
        <v>0.18</v>
      </c>
      <c r="BU19" s="86">
        <f>VLOOKUP(BU$8,'[1]Tabelas Master data'!$V:$W,2,0)</f>
        <v>0.18</v>
      </c>
      <c r="BV19" s="86">
        <f>VLOOKUP(BV$8,'[1]Tabelas Master data'!$V:$W,2,0)</f>
        <v>0.17</v>
      </c>
      <c r="BW19" s="86">
        <f>VLOOKUP(BW$8,'[1]Tabelas Master data'!$V:$W,2,0)</f>
        <v>0.17</v>
      </c>
      <c r="BX19" s="86">
        <f>VLOOKUP(BX$8,'[1]Tabelas Master data'!$V:$W,2,0)</f>
        <v>0.17</v>
      </c>
      <c r="BY19" s="86">
        <f>VLOOKUP(BY$8,'[1]Tabelas Master data'!$V:$W,2,0)</f>
        <v>0.18</v>
      </c>
      <c r="BZ19" s="86">
        <f>VLOOKUP(BZ$8,'[1]Tabelas Master data'!$V:$W,2,0)</f>
        <v>0.17</v>
      </c>
      <c r="CA19" s="86">
        <f>VLOOKUP(CA$8,'[1]Tabelas Master data'!$V:$W,2,0)</f>
        <v>0.17</v>
      </c>
      <c r="CB19" s="86">
        <f>VLOOKUP(CB$8,'[1]Tabelas Master data'!$V:$W,2,0)</f>
        <v>0.18</v>
      </c>
      <c r="CC19" s="86">
        <f>VLOOKUP(CC$8,'[1]Tabelas Master data'!$V:$W,2,0)</f>
        <v>0.17</v>
      </c>
      <c r="CD19" s="86">
        <f>VLOOKUP(CD$8,'[1]Tabelas Master data'!$V:$W,2,0)</f>
        <v>0.18</v>
      </c>
      <c r="CE19" s="86">
        <f>VLOOKUP(CE$8,'[1]Tabelas Master data'!$V:$W,2,0)</f>
        <v>0.18</v>
      </c>
      <c r="CF19" s="86">
        <f>VLOOKUP(CF$8,'[1]Tabelas Master data'!$V:$W,2,0)</f>
        <v>0.18</v>
      </c>
      <c r="CG19" s="86">
        <f>VLOOKUP(CG$8,'[1]Tabelas Master data'!$V:$W,2,0)</f>
        <v>0.18</v>
      </c>
      <c r="CH19" s="86">
        <f>VLOOKUP(CH$8,'[1]Tabelas Master data'!$V:$W,2,0)</f>
        <v>0.18</v>
      </c>
      <c r="CI19" s="86">
        <f>VLOOKUP(CI$8,'[1]Tabelas Master data'!$V:$W,2,0)</f>
        <v>0.18</v>
      </c>
      <c r="CJ19" s="86">
        <f>VLOOKUP(CJ$8,'[1]Tabelas Master data'!$V:$W,2,0)</f>
        <v>0.2</v>
      </c>
      <c r="CK19" s="89">
        <f>VLOOKUP(CK$8,'[1]Tabelas Master data'!$V:$W,2,0)</f>
        <v>0.17499999999999999</v>
      </c>
      <c r="CL19" s="86">
        <f>VLOOKUP(CL$8,'[1]Tabelas Master data'!$V:$W,2,0)</f>
        <v>0.17</v>
      </c>
      <c r="CM19" s="88">
        <v>0.12</v>
      </c>
      <c r="CN19" s="86">
        <f>VLOOKUP(CN$8,'[1]Tabelas Master data'!$V:$W,2,0)</f>
        <v>0.18</v>
      </c>
      <c r="CO19" s="86">
        <f>VLOOKUP(CO$8,'[1]Tabelas Master data'!$V:$W,2,0)</f>
        <v>0.18</v>
      </c>
      <c r="CP19" s="86">
        <f>VLOOKUP(CP$8,'[1]Tabelas Master data'!$V:$W,2,0)</f>
        <v>0.18</v>
      </c>
      <c r="CQ19" s="86">
        <f>VLOOKUP(CQ$8,'[1]Tabelas Master data'!$V:$W,2,0)</f>
        <v>0</v>
      </c>
      <c r="CR19" s="83"/>
      <c r="CS19" s="90">
        <f t="shared" si="2"/>
        <v>0.13541666666666663</v>
      </c>
      <c r="CT19" s="90">
        <f t="shared" si="2"/>
        <v>0.13541666666666663</v>
      </c>
      <c r="CU19" s="90">
        <f t="shared" si="2"/>
        <v>0.14583333333333326</v>
      </c>
      <c r="CV19" s="90">
        <f t="shared" si="2"/>
        <v>0.14583333333333326</v>
      </c>
      <c r="CW19" s="90">
        <f t="shared" si="2"/>
        <v>0.14583333333333326</v>
      </c>
      <c r="CX19" s="90">
        <f t="shared" si="2"/>
        <v>0.14583333333333326</v>
      </c>
      <c r="CY19" s="90">
        <f t="shared" si="2"/>
        <v>0.13541666666666663</v>
      </c>
      <c r="CZ19" s="90">
        <f t="shared" si="2"/>
        <v>0.13541666666666663</v>
      </c>
      <c r="DA19" s="90">
        <f t="shared" si="2"/>
        <v>0.13541666666666663</v>
      </c>
      <c r="DB19" s="90">
        <f t="shared" si="2"/>
        <v>0.14583333333333326</v>
      </c>
      <c r="DC19" s="90">
        <f t="shared" si="2"/>
        <v>0.13541666666666663</v>
      </c>
      <c r="DD19" s="90">
        <f t="shared" si="2"/>
        <v>0.13541666666666663</v>
      </c>
      <c r="DE19" s="90">
        <f t="shared" si="2"/>
        <v>0.14583333333333326</v>
      </c>
      <c r="DF19" s="90">
        <f t="shared" si="2"/>
        <v>0.13541666666666663</v>
      </c>
      <c r="DG19" s="90">
        <f t="shared" si="2"/>
        <v>0.14583333333333326</v>
      </c>
      <c r="DH19" s="90">
        <f t="shared" si="2"/>
        <v>0.14583333333333326</v>
      </c>
      <c r="DI19" s="90">
        <f t="shared" si="3"/>
        <v>0.14583333333333326</v>
      </c>
      <c r="DJ19" s="90">
        <f t="shared" si="3"/>
        <v>0.14583333333333326</v>
      </c>
      <c r="DK19" s="90">
        <f t="shared" si="3"/>
        <v>0.14583333333333326</v>
      </c>
      <c r="DL19" s="90">
        <f t="shared" si="3"/>
        <v>0.14583333333333326</v>
      </c>
      <c r="DM19" s="90">
        <f t="shared" si="3"/>
        <v>0.16666666666666663</v>
      </c>
      <c r="DN19" s="90">
        <f t="shared" si="3"/>
        <v>0.140625</v>
      </c>
      <c r="DO19" s="90">
        <f t="shared" si="3"/>
        <v>0.13541666666666663</v>
      </c>
      <c r="DP19" s="90">
        <f t="shared" si="3"/>
        <v>0</v>
      </c>
      <c r="DQ19" s="90">
        <f t="shared" si="3"/>
        <v>0.14583333333333326</v>
      </c>
      <c r="DR19" s="90">
        <f t="shared" si="3"/>
        <v>0.14583333333333326</v>
      </c>
      <c r="DS19" s="90">
        <f t="shared" si="3"/>
        <v>0.14583333333333326</v>
      </c>
      <c r="DT19" s="90">
        <f t="shared" si="3"/>
        <v>0</v>
      </c>
      <c r="DU19" s="83"/>
      <c r="DV19" s="91">
        <f t="shared" si="23"/>
        <v>457.13979166666667</v>
      </c>
      <c r="DW19" s="91">
        <f t="shared" si="23"/>
        <v>457.13979166666667</v>
      </c>
      <c r="DX19" s="92">
        <f t="shared" si="24"/>
        <v>457.97854166666667</v>
      </c>
      <c r="DY19" s="92">
        <f t="shared" si="24"/>
        <v>457.97854166666667</v>
      </c>
      <c r="DZ19" s="92">
        <f t="shared" si="24"/>
        <v>457.97854166666667</v>
      </c>
      <c r="EA19" s="92">
        <f t="shared" si="24"/>
        <v>457.97854166666667</v>
      </c>
      <c r="EB19" s="91">
        <f t="shared" si="25"/>
        <v>457.13979166666667</v>
      </c>
      <c r="EC19" s="91">
        <f t="shared" si="25"/>
        <v>457.13979166666667</v>
      </c>
      <c r="ED19" s="91">
        <f t="shared" si="25"/>
        <v>457.13979166666667</v>
      </c>
      <c r="EE19" s="92">
        <f t="shared" si="26"/>
        <v>457.97854166666667</v>
      </c>
      <c r="EF19" s="91">
        <f t="shared" si="27"/>
        <v>457.13979166666667</v>
      </c>
      <c r="EG19" s="91">
        <f t="shared" si="27"/>
        <v>457.13979166666667</v>
      </c>
      <c r="EH19" s="93">
        <f t="shared" si="28"/>
        <v>457.97854166666667</v>
      </c>
      <c r="EI19" s="91">
        <f t="shared" si="27"/>
        <v>457.13979166666667</v>
      </c>
      <c r="EJ19" s="92">
        <f t="shared" si="8"/>
        <v>457.97854166666667</v>
      </c>
      <c r="EK19" s="93">
        <f t="shared" si="8"/>
        <v>457.97854166666667</v>
      </c>
      <c r="EL19" s="92">
        <f t="shared" si="8"/>
        <v>457.97854166666667</v>
      </c>
      <c r="EM19" s="92">
        <f t="shared" si="8"/>
        <v>457.97854166666667</v>
      </c>
      <c r="EN19" s="92">
        <f t="shared" si="8"/>
        <v>457.97854166666667</v>
      </c>
      <c r="EO19" s="93">
        <f t="shared" si="8"/>
        <v>457.97854166666667</v>
      </c>
      <c r="EP19" s="92">
        <f t="shared" si="29"/>
        <v>459.75000000000006</v>
      </c>
      <c r="EQ19" s="94">
        <f t="shared" si="30"/>
        <v>457.55703124999997</v>
      </c>
      <c r="ER19" s="91">
        <f t="shared" si="31"/>
        <v>457.13979166666667</v>
      </c>
      <c r="ES19" s="95">
        <f t="shared" si="11"/>
        <v>494.45</v>
      </c>
      <c r="ET19" s="93">
        <f t="shared" si="32"/>
        <v>457.97854166666667</v>
      </c>
      <c r="EU19" s="92">
        <f t="shared" si="32"/>
        <v>457.97854166666667</v>
      </c>
      <c r="EV19" s="92">
        <f t="shared" si="32"/>
        <v>457.97854166666667</v>
      </c>
      <c r="EW19" s="96">
        <f t="shared" si="33"/>
        <v>460.28</v>
      </c>
      <c r="EX19" s="95">
        <f t="shared" si="13"/>
        <v>528.74</v>
      </c>
      <c r="EY19" s="97"/>
      <c r="FA19" s="75">
        <f t="shared" si="34"/>
        <v>457.13979166666667</v>
      </c>
      <c r="FB19" s="76">
        <v>0.13</v>
      </c>
      <c r="FC19" s="75">
        <f t="shared" si="35"/>
        <v>397.71</v>
      </c>
      <c r="FD19" s="77" t="s">
        <v>96</v>
      </c>
      <c r="FE19" s="77">
        <v>1</v>
      </c>
      <c r="FF19" s="77" t="s">
        <v>97</v>
      </c>
    </row>
    <row r="20" spans="1:16358" hidden="1" x14ac:dyDescent="0.25">
      <c r="A20" s="99" t="s">
        <v>116</v>
      </c>
      <c r="B20" s="78" t="s">
        <v>126</v>
      </c>
      <c r="C20" s="79">
        <v>4030729003538</v>
      </c>
      <c r="D20" s="100" t="s">
        <v>91</v>
      </c>
      <c r="E20" s="78" t="s">
        <v>127</v>
      </c>
      <c r="F20" s="78" t="s">
        <v>93</v>
      </c>
      <c r="G20" s="78" t="s">
        <v>119</v>
      </c>
      <c r="H20" s="78" t="str">
        <f>VLOOKUP(C20,'[1]Tabela CMED 2018'!F:AG,28,0)</f>
        <v>NEGATIVA</v>
      </c>
      <c r="I20" s="81">
        <v>2</v>
      </c>
      <c r="J20" s="82">
        <v>4.3299999999999998E-2</v>
      </c>
      <c r="K20" s="58">
        <v>53.47955799999999</v>
      </c>
      <c r="L20" s="58">
        <v>61.81</v>
      </c>
      <c r="M20" s="58">
        <v>66.09</v>
      </c>
      <c r="N20" s="58">
        <v>66.55</v>
      </c>
      <c r="O20" s="58">
        <v>67.02</v>
      </c>
      <c r="P20" s="58">
        <v>68.959999999999994</v>
      </c>
      <c r="Q20" s="58">
        <v>57.53</v>
      </c>
      <c r="R20" s="83"/>
      <c r="S20" s="84">
        <v>71.740922981163152</v>
      </c>
      <c r="T20" s="84">
        <v>82.56</v>
      </c>
      <c r="U20" s="84">
        <v>88.09</v>
      </c>
      <c r="V20" s="84">
        <v>88.69</v>
      </c>
      <c r="W20" s="84">
        <v>89.29</v>
      </c>
      <c r="X20" s="84">
        <v>91.79</v>
      </c>
      <c r="Y20" s="84">
        <v>79.53</v>
      </c>
      <c r="Z20" s="83"/>
      <c r="AA20" s="85">
        <v>42.698079107199995</v>
      </c>
      <c r="AB20" s="85">
        <v>49.349104000000004</v>
      </c>
      <c r="AC20" s="85">
        <v>52.766256000000006</v>
      </c>
      <c r="AD20" s="85">
        <v>53.133519999999997</v>
      </c>
      <c r="AE20" s="85">
        <v>53.508767999999996</v>
      </c>
      <c r="AF20" s="85">
        <v>55.057663999999995</v>
      </c>
      <c r="AG20" s="85">
        <v>45.931952000000003</v>
      </c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100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100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9"/>
      <c r="CL20" s="83"/>
      <c r="CM20" s="100"/>
      <c r="CN20" s="83"/>
      <c r="CO20" s="83"/>
      <c r="CP20" s="83"/>
      <c r="CQ20" s="83"/>
      <c r="CR20" s="8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83"/>
      <c r="DV20" s="91">
        <f>IFERROR(((1-CS20)*$M20),0)</f>
        <v>66.09</v>
      </c>
      <c r="DW20" s="91">
        <f>IFERROR(((1-CT20)*$M20),0)</f>
        <v>66.09</v>
      </c>
      <c r="DX20" s="92">
        <f>IFERROR(((1-CU20)*$O20),0)</f>
        <v>67.02</v>
      </c>
      <c r="DY20" s="92">
        <f>IFERROR(((1-CV20)*$O20),0)</f>
        <v>67.02</v>
      </c>
      <c r="DZ20" s="92">
        <f>IFERROR(((1-CW20)*$O20),0)</f>
        <v>67.02</v>
      </c>
      <c r="EA20" s="92">
        <f>IFERROR(((1-CX20)*$O20),0)</f>
        <v>67.02</v>
      </c>
      <c r="EB20" s="91">
        <f>IFERROR(((1-CY20)*$M20),0)</f>
        <v>66.09</v>
      </c>
      <c r="EC20" s="91">
        <f>IFERROR(((1-CZ20)*$M20),0)</f>
        <v>66.09</v>
      </c>
      <c r="ED20" s="91">
        <f>IFERROR(((1-DA20)*$M20),0)</f>
        <v>66.09</v>
      </c>
      <c r="EE20" s="92">
        <f>IFERROR(((1-DB20)*$O20),0)</f>
        <v>67.02</v>
      </c>
      <c r="EF20" s="91">
        <f>IFERROR(((1-DC20)*$M20),0)</f>
        <v>66.09</v>
      </c>
      <c r="EG20" s="91">
        <f>IFERROR(((1-DD20)*$M20),0)</f>
        <v>66.09</v>
      </c>
      <c r="EH20" s="93">
        <f>IFERROR(((1-DE20)*$O20),0)</f>
        <v>67.02</v>
      </c>
      <c r="EI20" s="91">
        <f>IFERROR(((1-DF20)*$M20),0)</f>
        <v>66.09</v>
      </c>
      <c r="EJ20" s="92">
        <f t="shared" si="8"/>
        <v>67.02</v>
      </c>
      <c r="EK20" s="93">
        <f t="shared" si="8"/>
        <v>67.02</v>
      </c>
      <c r="EL20" s="92">
        <f t="shared" si="8"/>
        <v>67.02</v>
      </c>
      <c r="EM20" s="92">
        <f t="shared" si="8"/>
        <v>67.02</v>
      </c>
      <c r="EN20" s="92">
        <f t="shared" si="8"/>
        <v>67.02</v>
      </c>
      <c r="EO20" s="93">
        <f t="shared" si="8"/>
        <v>67.02</v>
      </c>
      <c r="EP20" s="92">
        <f>IFERROR(((1-DM20)*$P20),0)</f>
        <v>68.959999999999994</v>
      </c>
      <c r="EQ20" s="94">
        <f>IFERROR(((1-DN20)*$N20),0)</f>
        <v>66.55</v>
      </c>
      <c r="ER20" s="91">
        <f>IFERROR(((1-DO20)*$M20),0)</f>
        <v>66.09</v>
      </c>
      <c r="ES20" s="95">
        <f>IFERROR(((1-DP20)*$L20),0)</f>
        <v>61.81</v>
      </c>
      <c r="ET20" s="93">
        <f>IFERROR(((1-DQ20)*$O20),0)</f>
        <v>67.02</v>
      </c>
      <c r="EU20" s="92">
        <f>IFERROR(((1-DR20)*$O20),0)</f>
        <v>67.02</v>
      </c>
      <c r="EV20" s="92">
        <f>IFERROR(((1-DS20)*$O20),0)</f>
        <v>67.02</v>
      </c>
      <c r="EW20" s="96">
        <f>IFERROR(((1-DT20)*$Q20),0)</f>
        <v>57.53</v>
      </c>
      <c r="EX20" s="95">
        <f t="shared" si="13"/>
        <v>66.09</v>
      </c>
      <c r="EY20" s="97"/>
      <c r="FA20" s="75">
        <f>MIN(DV20:EV20)</f>
        <v>61.81</v>
      </c>
      <c r="FB20" s="76">
        <v>0.13</v>
      </c>
      <c r="FC20" s="75">
        <f>ROUND(FA20*(1-FB20),2)</f>
        <v>53.77</v>
      </c>
      <c r="FD20" s="77" t="s">
        <v>96</v>
      </c>
      <c r="FE20" s="77">
        <v>1</v>
      </c>
      <c r="FF20" s="77" t="s">
        <v>97</v>
      </c>
    </row>
    <row r="21" spans="1:16358" x14ac:dyDescent="0.25">
      <c r="A21" s="99" t="s">
        <v>128</v>
      </c>
      <c r="B21" s="78" t="s">
        <v>129</v>
      </c>
      <c r="C21" s="79">
        <v>7896070603271</v>
      </c>
      <c r="D21" s="100" t="s">
        <v>91</v>
      </c>
      <c r="E21" s="78" t="s">
        <v>130</v>
      </c>
      <c r="F21" s="78" t="s">
        <v>93</v>
      </c>
      <c r="G21" s="78" t="s">
        <v>131</v>
      </c>
      <c r="H21" s="78" t="str">
        <f>VLOOKUP(C21,'[1]Tabela CMED 2018'!F:AG,28,0)</f>
        <v>POSITIVA</v>
      </c>
      <c r="I21" s="81">
        <v>3</v>
      </c>
      <c r="J21" s="82">
        <v>4.3299999999999998E-2</v>
      </c>
      <c r="K21" s="58">
        <v>20.63</v>
      </c>
      <c r="L21" s="58">
        <v>23.44</v>
      </c>
      <c r="M21" s="58">
        <v>24.86</v>
      </c>
      <c r="N21" s="58">
        <v>25.01</v>
      </c>
      <c r="O21" s="58">
        <v>25.16</v>
      </c>
      <c r="P21" s="58">
        <v>25.79</v>
      </c>
      <c r="Q21" s="58">
        <v>24.86</v>
      </c>
      <c r="R21" s="83"/>
      <c r="S21" s="84">
        <v>28.52</v>
      </c>
      <c r="T21" s="84">
        <v>32.4</v>
      </c>
      <c r="U21" s="84">
        <v>34.369999999999997</v>
      </c>
      <c r="V21" s="84">
        <v>34.57</v>
      </c>
      <c r="W21" s="84">
        <v>34.78</v>
      </c>
      <c r="X21" s="84">
        <v>35.65</v>
      </c>
      <c r="Y21" s="84">
        <v>34.369999999999997</v>
      </c>
      <c r="Z21" s="83"/>
      <c r="AA21" s="85">
        <v>16.470991999999999</v>
      </c>
      <c r="AB21" s="85">
        <v>18.714496</v>
      </c>
      <c r="AC21" s="85">
        <v>19.848223999999998</v>
      </c>
      <c r="AD21" s="85">
        <v>19.967984000000001</v>
      </c>
      <c r="AE21" s="85">
        <v>20.087744000000001</v>
      </c>
      <c r="AF21" s="85">
        <v>20.590736</v>
      </c>
      <c r="AG21" s="85">
        <v>19.848223999999998</v>
      </c>
      <c r="AH21" s="83" t="s">
        <v>95</v>
      </c>
      <c r="AI21" s="83" t="s">
        <v>95</v>
      </c>
      <c r="AJ21" s="83" t="s">
        <v>95</v>
      </c>
      <c r="AK21" s="83"/>
      <c r="AL21" s="83"/>
      <c r="AM21" s="86">
        <v>7.0000000000000007E-2</v>
      </c>
      <c r="AN21" s="86">
        <v>7.0000000000000007E-2</v>
      </c>
      <c r="AO21" s="86">
        <v>7.0000000000000007E-2</v>
      </c>
      <c r="AP21" s="86">
        <v>7.0000000000000007E-2</v>
      </c>
      <c r="AQ21" s="86">
        <v>7.0000000000000007E-2</v>
      </c>
      <c r="AR21" s="87">
        <v>7.0000000000000007E-2</v>
      </c>
      <c r="AS21" s="86">
        <v>7.0000000000000007E-2</v>
      </c>
      <c r="AT21" s="86">
        <v>7.0000000000000007E-2</v>
      </c>
      <c r="AU21" s="86">
        <v>7.0000000000000007E-2</v>
      </c>
      <c r="AV21" s="86">
        <v>7.0000000000000007E-2</v>
      </c>
      <c r="AW21" s="86">
        <v>7.0000000000000007E-2</v>
      </c>
      <c r="AX21" s="86">
        <v>7.0000000000000007E-2</v>
      </c>
      <c r="AY21" s="86">
        <v>0.12</v>
      </c>
      <c r="AZ21" s="86">
        <v>7.0000000000000007E-2</v>
      </c>
      <c r="BA21" s="86">
        <v>7.0000000000000007E-2</v>
      </c>
      <c r="BB21" s="86">
        <v>0.12</v>
      </c>
      <c r="BC21" s="86">
        <v>7.0000000000000007E-2</v>
      </c>
      <c r="BD21" s="86">
        <v>7.0000000000000007E-2</v>
      </c>
      <c r="BE21" s="86">
        <v>7.0000000000000007E-2</v>
      </c>
      <c r="BF21" s="86">
        <v>0.12</v>
      </c>
      <c r="BG21" s="86">
        <v>0.12</v>
      </c>
      <c r="BH21" s="86">
        <v>7.0000000000000007E-2</v>
      </c>
      <c r="BI21" s="86">
        <v>7.0000000000000007E-2</v>
      </c>
      <c r="BJ21" s="88">
        <v>0.12</v>
      </c>
      <c r="BK21" s="86">
        <v>0.12</v>
      </c>
      <c r="BL21" s="86">
        <v>7.0000000000000007E-2</v>
      </c>
      <c r="BM21" s="86">
        <v>7.0000000000000007E-2</v>
      </c>
      <c r="BN21" s="86">
        <v>0</v>
      </c>
      <c r="BO21" s="83"/>
      <c r="BP21" s="86">
        <f>VLOOKUP(BP$8,'[1]Tabelas Master data'!$V:$W,2,0)</f>
        <v>0.17</v>
      </c>
      <c r="BQ21" s="86">
        <f>VLOOKUP(BQ$8,'[1]Tabelas Master data'!$V:$W,2,0)</f>
        <v>0.17</v>
      </c>
      <c r="BR21" s="86">
        <f>VLOOKUP(BR$8,'[1]Tabelas Master data'!$V:$W,2,0)</f>
        <v>0.18</v>
      </c>
      <c r="BS21" s="86">
        <f>VLOOKUP(BS$8,'[1]Tabelas Master data'!$V:$W,2,0)</f>
        <v>0.18</v>
      </c>
      <c r="BT21" s="86">
        <f>VLOOKUP(BT$8,'[1]Tabelas Master data'!$V:$W,2,0)</f>
        <v>0.18</v>
      </c>
      <c r="BU21" s="86">
        <f>VLOOKUP(BU$8,'[1]Tabelas Master data'!$V:$W,2,0)</f>
        <v>0.18</v>
      </c>
      <c r="BV21" s="86">
        <f>VLOOKUP(BV$8,'[1]Tabelas Master data'!$V:$W,2,0)</f>
        <v>0.17</v>
      </c>
      <c r="BW21" s="86">
        <f>VLOOKUP(BW$8,'[1]Tabelas Master data'!$V:$W,2,0)</f>
        <v>0.17</v>
      </c>
      <c r="BX21" s="86">
        <f>VLOOKUP(BX$8,'[1]Tabelas Master data'!$V:$W,2,0)</f>
        <v>0.17</v>
      </c>
      <c r="BY21" s="86">
        <f>VLOOKUP(BY$8,'[1]Tabelas Master data'!$V:$W,2,0)</f>
        <v>0.18</v>
      </c>
      <c r="BZ21" s="86">
        <f>VLOOKUP(BZ$8,'[1]Tabelas Master data'!$V:$W,2,0)</f>
        <v>0.17</v>
      </c>
      <c r="CA21" s="86">
        <f>VLOOKUP(CA$8,'[1]Tabelas Master data'!$V:$W,2,0)</f>
        <v>0.17</v>
      </c>
      <c r="CB21" s="86">
        <f>VLOOKUP(CB$8,'[1]Tabelas Master data'!$V:$W,2,0)</f>
        <v>0.18</v>
      </c>
      <c r="CC21" s="86">
        <f>VLOOKUP(CC$8,'[1]Tabelas Master data'!$V:$W,2,0)</f>
        <v>0.17</v>
      </c>
      <c r="CD21" s="86">
        <f>VLOOKUP(CD$8,'[1]Tabelas Master data'!$V:$W,2,0)</f>
        <v>0.18</v>
      </c>
      <c r="CE21" s="86">
        <f>VLOOKUP(CE$8,'[1]Tabelas Master data'!$V:$W,2,0)</f>
        <v>0.18</v>
      </c>
      <c r="CF21" s="86">
        <f>VLOOKUP(CF$8,'[1]Tabelas Master data'!$V:$W,2,0)</f>
        <v>0.18</v>
      </c>
      <c r="CG21" s="86">
        <f>VLOOKUP(CG$8,'[1]Tabelas Master data'!$V:$W,2,0)</f>
        <v>0.18</v>
      </c>
      <c r="CH21" s="86">
        <f>VLOOKUP(CH$8,'[1]Tabelas Master data'!$V:$W,2,0)</f>
        <v>0.18</v>
      </c>
      <c r="CI21" s="86">
        <f>VLOOKUP(CI$8,'[1]Tabelas Master data'!$V:$W,2,0)</f>
        <v>0.18</v>
      </c>
      <c r="CJ21" s="86">
        <f>VLOOKUP(CJ$8,'[1]Tabelas Master data'!$V:$W,2,0)</f>
        <v>0.2</v>
      </c>
      <c r="CK21" s="89">
        <f>VLOOKUP(CK$8,'[1]Tabelas Master data'!$V:$W,2,0)</f>
        <v>0.17499999999999999</v>
      </c>
      <c r="CL21" s="86">
        <f>VLOOKUP(CL$8,'[1]Tabelas Master data'!$V:$W,2,0)</f>
        <v>0.17</v>
      </c>
      <c r="CM21" s="88">
        <v>0.12</v>
      </c>
      <c r="CN21" s="86">
        <f>VLOOKUP(CN$8,'[1]Tabelas Master data'!$V:$W,2,0)</f>
        <v>0.18</v>
      </c>
      <c r="CO21" s="86">
        <f>VLOOKUP(CO$8,'[1]Tabelas Master data'!$V:$W,2,0)</f>
        <v>0.18</v>
      </c>
      <c r="CP21" s="86">
        <f>VLOOKUP(CP$8,'[1]Tabelas Master data'!$V:$W,2,0)</f>
        <v>0.18</v>
      </c>
      <c r="CQ21" s="86">
        <f>VLOOKUP(CQ$8,'[1]Tabelas Master data'!$V:$W,2,0)</f>
        <v>0</v>
      </c>
      <c r="CR21" s="83"/>
      <c r="CS21" s="90">
        <f t="shared" si="2"/>
        <v>0.10752688172043012</v>
      </c>
      <c r="CT21" s="90">
        <f t="shared" si="2"/>
        <v>0.10752688172043012</v>
      </c>
      <c r="CU21" s="90">
        <f t="shared" si="2"/>
        <v>0.11827956989247301</v>
      </c>
      <c r="CV21" s="90">
        <f t="shared" si="2"/>
        <v>0.11827956989247301</v>
      </c>
      <c r="CW21" s="90">
        <f t="shared" si="2"/>
        <v>0.11827956989247301</v>
      </c>
      <c r="CX21" s="90">
        <f t="shared" si="2"/>
        <v>0.11827956989247301</v>
      </c>
      <c r="CY21" s="90">
        <f t="shared" si="2"/>
        <v>0.10752688172043012</v>
      </c>
      <c r="CZ21" s="90">
        <f t="shared" si="2"/>
        <v>0.10752688172043012</v>
      </c>
      <c r="DA21" s="90">
        <f t="shared" si="2"/>
        <v>0.10752688172043012</v>
      </c>
      <c r="DB21" s="90">
        <f t="shared" si="2"/>
        <v>0.11827956989247301</v>
      </c>
      <c r="DC21" s="90">
        <f t="shared" si="2"/>
        <v>0.10752688172043012</v>
      </c>
      <c r="DD21" s="90">
        <f t="shared" si="2"/>
        <v>0.10752688172043012</v>
      </c>
      <c r="DE21" s="90">
        <f t="shared" si="2"/>
        <v>6.8181818181818121E-2</v>
      </c>
      <c r="DF21" s="90">
        <f t="shared" si="2"/>
        <v>0.10752688172043012</v>
      </c>
      <c r="DG21" s="90">
        <f t="shared" si="2"/>
        <v>0.11827956989247301</v>
      </c>
      <c r="DH21" s="90">
        <f t="shared" si="2"/>
        <v>6.8181818181818121E-2</v>
      </c>
      <c r="DI21" s="90">
        <f t="shared" si="3"/>
        <v>0.11827956989247301</v>
      </c>
      <c r="DJ21" s="90">
        <f t="shared" si="3"/>
        <v>0.11827956989247301</v>
      </c>
      <c r="DK21" s="90">
        <f t="shared" si="3"/>
        <v>0.11827956989247301</v>
      </c>
      <c r="DL21" s="90">
        <f t="shared" si="3"/>
        <v>6.8181818181818121E-2</v>
      </c>
      <c r="DM21" s="90">
        <f t="shared" si="3"/>
        <v>9.0909090909090828E-2</v>
      </c>
      <c r="DN21" s="90">
        <f t="shared" si="3"/>
        <v>0.11290322580645162</v>
      </c>
      <c r="DO21" s="90">
        <f t="shared" si="3"/>
        <v>0.10752688172043012</v>
      </c>
      <c r="DP21" s="90">
        <f t="shared" si="3"/>
        <v>0</v>
      </c>
      <c r="DQ21" s="90">
        <f t="shared" si="3"/>
        <v>6.8181818181818121E-2</v>
      </c>
      <c r="DR21" s="90">
        <f t="shared" si="3"/>
        <v>0.11827956989247301</v>
      </c>
      <c r="DS21" s="90">
        <f t="shared" si="3"/>
        <v>0.11827956989247301</v>
      </c>
      <c r="DT21" s="90">
        <f t="shared" si="3"/>
        <v>0</v>
      </c>
      <c r="DU21" s="83"/>
      <c r="DV21" s="91">
        <f t="shared" si="23"/>
        <v>22.186881720430108</v>
      </c>
      <c r="DW21" s="91">
        <f t="shared" si="23"/>
        <v>22.186881720430108</v>
      </c>
      <c r="DX21" s="92">
        <f t="shared" si="24"/>
        <v>22.184086021505379</v>
      </c>
      <c r="DY21" s="92">
        <f t="shared" si="24"/>
        <v>22.184086021505379</v>
      </c>
      <c r="DZ21" s="92">
        <f t="shared" si="24"/>
        <v>22.184086021505379</v>
      </c>
      <c r="EA21" s="92">
        <f t="shared" si="24"/>
        <v>22.184086021505379</v>
      </c>
      <c r="EB21" s="91">
        <f t="shared" si="25"/>
        <v>22.186881720430108</v>
      </c>
      <c r="EC21" s="91">
        <f t="shared" si="25"/>
        <v>22.186881720430108</v>
      </c>
      <c r="ED21" s="91">
        <f t="shared" si="25"/>
        <v>22.186881720430108</v>
      </c>
      <c r="EE21" s="92">
        <f t="shared" si="26"/>
        <v>22.184086021505379</v>
      </c>
      <c r="EF21" s="91">
        <f t="shared" si="27"/>
        <v>22.186881720430108</v>
      </c>
      <c r="EG21" s="91">
        <f t="shared" si="27"/>
        <v>22.186881720430108</v>
      </c>
      <c r="EH21" s="93">
        <f t="shared" si="28"/>
        <v>23.444545454545455</v>
      </c>
      <c r="EI21" s="91">
        <f t="shared" si="27"/>
        <v>22.186881720430108</v>
      </c>
      <c r="EJ21" s="92">
        <f t="shared" si="8"/>
        <v>22.184086021505379</v>
      </c>
      <c r="EK21" s="93">
        <f t="shared" si="8"/>
        <v>23.444545454545455</v>
      </c>
      <c r="EL21" s="92">
        <f t="shared" si="8"/>
        <v>22.184086021505379</v>
      </c>
      <c r="EM21" s="92">
        <f t="shared" si="8"/>
        <v>22.184086021505379</v>
      </c>
      <c r="EN21" s="92">
        <f t="shared" si="8"/>
        <v>22.184086021505379</v>
      </c>
      <c r="EO21" s="93">
        <f t="shared" si="8"/>
        <v>23.444545454545455</v>
      </c>
      <c r="EP21" s="92">
        <f t="shared" si="29"/>
        <v>23.445454545454545</v>
      </c>
      <c r="EQ21" s="94">
        <f t="shared" si="30"/>
        <v>22.186290322580646</v>
      </c>
      <c r="ER21" s="91">
        <f t="shared" si="31"/>
        <v>22.186881720430108</v>
      </c>
      <c r="ES21" s="95">
        <f t="shared" si="11"/>
        <v>23.44</v>
      </c>
      <c r="ET21" s="93">
        <f t="shared" si="32"/>
        <v>23.444545454545455</v>
      </c>
      <c r="EU21" s="92">
        <f t="shared" si="32"/>
        <v>22.184086021505379</v>
      </c>
      <c r="EV21" s="92">
        <f t="shared" si="32"/>
        <v>22.184086021505379</v>
      </c>
      <c r="EW21" s="96">
        <f t="shared" si="33"/>
        <v>24.86</v>
      </c>
      <c r="EX21" s="95">
        <f t="shared" si="13"/>
        <v>24.86</v>
      </c>
      <c r="EY21" s="97"/>
      <c r="FA21" s="75">
        <f t="shared" si="34"/>
        <v>22.184086021505379</v>
      </c>
      <c r="FB21" s="76">
        <v>0.13</v>
      </c>
      <c r="FC21" s="75">
        <f t="shared" si="35"/>
        <v>19.3</v>
      </c>
      <c r="FD21" s="77" t="s">
        <v>96</v>
      </c>
      <c r="FE21" s="77">
        <v>1</v>
      </c>
      <c r="FF21" s="77" t="s">
        <v>97</v>
      </c>
      <c r="XAL21" s="104"/>
      <c r="XAM21" s="104"/>
      <c r="XAN21" s="105"/>
      <c r="XAO21" s="106"/>
      <c r="XAP21" s="104"/>
      <c r="XAQ21" s="104"/>
      <c r="XAR21" s="104"/>
      <c r="XAS21" s="104"/>
      <c r="XAT21" s="106"/>
      <c r="XAU21" s="107"/>
      <c r="XAV21" s="108"/>
      <c r="XAW21" s="108"/>
      <c r="XAX21" s="108"/>
      <c r="XAY21" s="108"/>
      <c r="XAZ21" s="108"/>
      <c r="XBA21" s="108"/>
      <c r="XBB21" s="108"/>
      <c r="XBD21" s="109"/>
      <c r="XBE21" s="109"/>
      <c r="XBF21" s="109"/>
      <c r="XBG21" s="109"/>
      <c r="XBH21" s="109"/>
      <c r="XBI21" s="109"/>
      <c r="XBJ21" s="109"/>
    </row>
    <row r="22" spans="1:16358" x14ac:dyDescent="0.25">
      <c r="A22" s="99" t="s">
        <v>128</v>
      </c>
      <c r="B22" s="78" t="s">
        <v>132</v>
      </c>
      <c r="C22" s="79">
        <v>7896070603240</v>
      </c>
      <c r="D22" s="100" t="s">
        <v>91</v>
      </c>
      <c r="E22" s="78" t="s">
        <v>133</v>
      </c>
      <c r="F22" s="78" t="s">
        <v>93</v>
      </c>
      <c r="G22" s="78" t="s">
        <v>131</v>
      </c>
      <c r="H22" s="78" t="str">
        <f>VLOOKUP(C22,'[1]Tabela CMED 2018'!F:AG,28,0)</f>
        <v>POSITIVA</v>
      </c>
      <c r="I22" s="81">
        <v>3</v>
      </c>
      <c r="J22" s="82">
        <v>4.3299999999999998E-2</v>
      </c>
      <c r="K22" s="58">
        <v>20.34</v>
      </c>
      <c r="L22" s="58">
        <v>23.11</v>
      </c>
      <c r="M22" s="58">
        <v>24.5</v>
      </c>
      <c r="N22" s="58">
        <v>24.65</v>
      </c>
      <c r="O22" s="58">
        <v>24.8</v>
      </c>
      <c r="P22" s="58">
        <v>25.42</v>
      </c>
      <c r="Q22" s="58">
        <v>24.5</v>
      </c>
      <c r="R22" s="83"/>
      <c r="S22" s="84">
        <v>28.12</v>
      </c>
      <c r="T22" s="84">
        <v>31.95</v>
      </c>
      <c r="U22" s="84">
        <v>33.869999999999997</v>
      </c>
      <c r="V22" s="84">
        <v>34.08</v>
      </c>
      <c r="W22" s="84">
        <v>34.28</v>
      </c>
      <c r="X22" s="84">
        <v>35.14</v>
      </c>
      <c r="Y22" s="84">
        <v>33.869999999999997</v>
      </c>
      <c r="Z22" s="83"/>
      <c r="AA22" s="85">
        <v>16.239456000000001</v>
      </c>
      <c r="AB22" s="85">
        <v>18.451024</v>
      </c>
      <c r="AC22" s="85">
        <v>19.5608</v>
      </c>
      <c r="AD22" s="85">
        <v>19.68056</v>
      </c>
      <c r="AE22" s="85">
        <v>19.800319999999999</v>
      </c>
      <c r="AF22" s="85">
        <v>20.295328000000001</v>
      </c>
      <c r="AG22" s="85">
        <v>19.5608</v>
      </c>
      <c r="AH22" s="83" t="s">
        <v>95</v>
      </c>
      <c r="AI22" s="83" t="s">
        <v>95</v>
      </c>
      <c r="AJ22" s="83" t="s">
        <v>95</v>
      </c>
      <c r="AK22" s="83"/>
      <c r="AL22" s="83"/>
      <c r="AM22" s="86">
        <v>7.0000000000000007E-2</v>
      </c>
      <c r="AN22" s="86">
        <v>7.0000000000000007E-2</v>
      </c>
      <c r="AO22" s="86">
        <v>7.0000000000000007E-2</v>
      </c>
      <c r="AP22" s="86">
        <v>7.0000000000000007E-2</v>
      </c>
      <c r="AQ22" s="86">
        <v>7.0000000000000007E-2</v>
      </c>
      <c r="AR22" s="87">
        <v>7.0000000000000007E-2</v>
      </c>
      <c r="AS22" s="86">
        <v>7.0000000000000007E-2</v>
      </c>
      <c r="AT22" s="86">
        <v>7.0000000000000007E-2</v>
      </c>
      <c r="AU22" s="86">
        <v>7.0000000000000007E-2</v>
      </c>
      <c r="AV22" s="86">
        <v>7.0000000000000007E-2</v>
      </c>
      <c r="AW22" s="86">
        <v>7.0000000000000007E-2</v>
      </c>
      <c r="AX22" s="86">
        <v>7.0000000000000007E-2</v>
      </c>
      <c r="AY22" s="86">
        <v>0.12</v>
      </c>
      <c r="AZ22" s="86">
        <v>7.0000000000000007E-2</v>
      </c>
      <c r="BA22" s="86">
        <v>7.0000000000000007E-2</v>
      </c>
      <c r="BB22" s="86">
        <v>0.12</v>
      </c>
      <c r="BC22" s="86">
        <v>7.0000000000000007E-2</v>
      </c>
      <c r="BD22" s="86">
        <v>7.0000000000000007E-2</v>
      </c>
      <c r="BE22" s="86">
        <v>7.0000000000000007E-2</v>
      </c>
      <c r="BF22" s="86">
        <v>0.12</v>
      </c>
      <c r="BG22" s="86">
        <v>0.12</v>
      </c>
      <c r="BH22" s="86">
        <v>7.0000000000000007E-2</v>
      </c>
      <c r="BI22" s="86">
        <v>7.0000000000000007E-2</v>
      </c>
      <c r="BJ22" s="88">
        <v>0.12</v>
      </c>
      <c r="BK22" s="86">
        <v>0.12</v>
      </c>
      <c r="BL22" s="86">
        <v>7.0000000000000007E-2</v>
      </c>
      <c r="BM22" s="86">
        <v>7.0000000000000007E-2</v>
      </c>
      <c r="BN22" s="86">
        <v>0</v>
      </c>
      <c r="BO22" s="83"/>
      <c r="BP22" s="86">
        <f>VLOOKUP(BP$8,'[1]Tabelas Master data'!$V:$W,2,0)</f>
        <v>0.17</v>
      </c>
      <c r="BQ22" s="86">
        <f>VLOOKUP(BQ$8,'[1]Tabelas Master data'!$V:$W,2,0)</f>
        <v>0.17</v>
      </c>
      <c r="BR22" s="86">
        <f>VLOOKUP(BR$8,'[1]Tabelas Master data'!$V:$W,2,0)</f>
        <v>0.18</v>
      </c>
      <c r="BS22" s="86">
        <f>VLOOKUP(BS$8,'[1]Tabelas Master data'!$V:$W,2,0)</f>
        <v>0.18</v>
      </c>
      <c r="BT22" s="86">
        <f>VLOOKUP(BT$8,'[1]Tabelas Master data'!$V:$W,2,0)</f>
        <v>0.18</v>
      </c>
      <c r="BU22" s="86">
        <f>VLOOKUP(BU$8,'[1]Tabelas Master data'!$V:$W,2,0)</f>
        <v>0.18</v>
      </c>
      <c r="BV22" s="86">
        <f>VLOOKUP(BV$8,'[1]Tabelas Master data'!$V:$W,2,0)</f>
        <v>0.17</v>
      </c>
      <c r="BW22" s="86">
        <f>VLOOKUP(BW$8,'[1]Tabelas Master data'!$V:$W,2,0)</f>
        <v>0.17</v>
      </c>
      <c r="BX22" s="86">
        <f>VLOOKUP(BX$8,'[1]Tabelas Master data'!$V:$W,2,0)</f>
        <v>0.17</v>
      </c>
      <c r="BY22" s="86">
        <f>VLOOKUP(BY$8,'[1]Tabelas Master data'!$V:$W,2,0)</f>
        <v>0.18</v>
      </c>
      <c r="BZ22" s="86">
        <f>VLOOKUP(BZ$8,'[1]Tabelas Master data'!$V:$W,2,0)</f>
        <v>0.17</v>
      </c>
      <c r="CA22" s="86">
        <f>VLOOKUP(CA$8,'[1]Tabelas Master data'!$V:$W,2,0)</f>
        <v>0.17</v>
      </c>
      <c r="CB22" s="86">
        <f>VLOOKUP(CB$8,'[1]Tabelas Master data'!$V:$W,2,0)</f>
        <v>0.18</v>
      </c>
      <c r="CC22" s="86">
        <f>VLOOKUP(CC$8,'[1]Tabelas Master data'!$V:$W,2,0)</f>
        <v>0.17</v>
      </c>
      <c r="CD22" s="86">
        <f>VLOOKUP(CD$8,'[1]Tabelas Master data'!$V:$W,2,0)</f>
        <v>0.18</v>
      </c>
      <c r="CE22" s="86">
        <f>VLOOKUP(CE$8,'[1]Tabelas Master data'!$V:$W,2,0)</f>
        <v>0.18</v>
      </c>
      <c r="CF22" s="86">
        <f>VLOOKUP(CF$8,'[1]Tabelas Master data'!$V:$W,2,0)</f>
        <v>0.18</v>
      </c>
      <c r="CG22" s="86">
        <f>VLOOKUP(CG$8,'[1]Tabelas Master data'!$V:$W,2,0)</f>
        <v>0.18</v>
      </c>
      <c r="CH22" s="86">
        <f>VLOOKUP(CH$8,'[1]Tabelas Master data'!$V:$W,2,0)</f>
        <v>0.18</v>
      </c>
      <c r="CI22" s="86">
        <f>VLOOKUP(CI$8,'[1]Tabelas Master data'!$V:$W,2,0)</f>
        <v>0.18</v>
      </c>
      <c r="CJ22" s="86">
        <f>VLOOKUP(CJ$8,'[1]Tabelas Master data'!$V:$W,2,0)</f>
        <v>0.2</v>
      </c>
      <c r="CK22" s="89">
        <f>VLOOKUP(CK$8,'[1]Tabelas Master data'!$V:$W,2,0)</f>
        <v>0.17499999999999999</v>
      </c>
      <c r="CL22" s="86">
        <f>VLOOKUP(CL$8,'[1]Tabelas Master data'!$V:$W,2,0)</f>
        <v>0.17</v>
      </c>
      <c r="CM22" s="88">
        <v>0.12</v>
      </c>
      <c r="CN22" s="86">
        <f>VLOOKUP(CN$8,'[1]Tabelas Master data'!$V:$W,2,0)</f>
        <v>0.18</v>
      </c>
      <c r="CO22" s="86">
        <f>VLOOKUP(CO$8,'[1]Tabelas Master data'!$V:$W,2,0)</f>
        <v>0.18</v>
      </c>
      <c r="CP22" s="86">
        <f>VLOOKUP(CP$8,'[1]Tabelas Master data'!$V:$W,2,0)</f>
        <v>0.18</v>
      </c>
      <c r="CQ22" s="86">
        <f>VLOOKUP(CQ$8,'[1]Tabelas Master data'!$V:$W,2,0)</f>
        <v>0</v>
      </c>
      <c r="CR22" s="83"/>
      <c r="CS22" s="90">
        <f t="shared" si="2"/>
        <v>0.10752688172043012</v>
      </c>
      <c r="CT22" s="90">
        <f t="shared" si="2"/>
        <v>0.10752688172043012</v>
      </c>
      <c r="CU22" s="90">
        <f t="shared" si="2"/>
        <v>0.11827956989247301</v>
      </c>
      <c r="CV22" s="90">
        <f t="shared" si="2"/>
        <v>0.11827956989247301</v>
      </c>
      <c r="CW22" s="90">
        <f t="shared" si="2"/>
        <v>0.11827956989247301</v>
      </c>
      <c r="CX22" s="90">
        <f t="shared" si="2"/>
        <v>0.11827956989247301</v>
      </c>
      <c r="CY22" s="90">
        <f t="shared" si="2"/>
        <v>0.10752688172043012</v>
      </c>
      <c r="CZ22" s="90">
        <f t="shared" si="2"/>
        <v>0.10752688172043012</v>
      </c>
      <c r="DA22" s="90">
        <f t="shared" si="2"/>
        <v>0.10752688172043012</v>
      </c>
      <c r="DB22" s="90">
        <f t="shared" si="2"/>
        <v>0.11827956989247301</v>
      </c>
      <c r="DC22" s="90">
        <f t="shared" si="2"/>
        <v>0.10752688172043012</v>
      </c>
      <c r="DD22" s="90">
        <f t="shared" si="2"/>
        <v>0.10752688172043012</v>
      </c>
      <c r="DE22" s="90">
        <f t="shared" si="2"/>
        <v>6.8181818181818121E-2</v>
      </c>
      <c r="DF22" s="90">
        <f t="shared" si="2"/>
        <v>0.10752688172043012</v>
      </c>
      <c r="DG22" s="90">
        <f t="shared" si="2"/>
        <v>0.11827956989247301</v>
      </c>
      <c r="DH22" s="90">
        <f t="shared" si="2"/>
        <v>6.8181818181818121E-2</v>
      </c>
      <c r="DI22" s="90">
        <f t="shared" si="3"/>
        <v>0.11827956989247301</v>
      </c>
      <c r="DJ22" s="90">
        <f t="shared" si="3"/>
        <v>0.11827956989247301</v>
      </c>
      <c r="DK22" s="90">
        <f t="shared" si="3"/>
        <v>0.11827956989247301</v>
      </c>
      <c r="DL22" s="90">
        <f t="shared" si="3"/>
        <v>6.8181818181818121E-2</v>
      </c>
      <c r="DM22" s="90">
        <f t="shared" si="3"/>
        <v>9.0909090909090828E-2</v>
      </c>
      <c r="DN22" s="90">
        <f t="shared" si="3"/>
        <v>0.11290322580645162</v>
      </c>
      <c r="DO22" s="90">
        <f t="shared" si="3"/>
        <v>0.10752688172043012</v>
      </c>
      <c r="DP22" s="90">
        <f t="shared" si="3"/>
        <v>0</v>
      </c>
      <c r="DQ22" s="90">
        <f t="shared" si="3"/>
        <v>6.8181818181818121E-2</v>
      </c>
      <c r="DR22" s="90">
        <f t="shared" si="3"/>
        <v>0.11827956989247301</v>
      </c>
      <c r="DS22" s="90">
        <f t="shared" si="3"/>
        <v>0.11827956989247301</v>
      </c>
      <c r="DT22" s="90">
        <f t="shared" si="3"/>
        <v>0</v>
      </c>
      <c r="DU22" s="83"/>
      <c r="DV22" s="91">
        <f t="shared" si="23"/>
        <v>21.86559139784946</v>
      </c>
      <c r="DW22" s="91">
        <f t="shared" si="23"/>
        <v>21.86559139784946</v>
      </c>
      <c r="DX22" s="92">
        <f t="shared" si="24"/>
        <v>21.866666666666671</v>
      </c>
      <c r="DY22" s="92">
        <f t="shared" si="24"/>
        <v>21.866666666666671</v>
      </c>
      <c r="DZ22" s="92">
        <f t="shared" si="24"/>
        <v>21.866666666666671</v>
      </c>
      <c r="EA22" s="92">
        <f t="shared" si="24"/>
        <v>21.866666666666671</v>
      </c>
      <c r="EB22" s="91">
        <f t="shared" si="25"/>
        <v>21.86559139784946</v>
      </c>
      <c r="EC22" s="91">
        <f t="shared" si="25"/>
        <v>21.86559139784946</v>
      </c>
      <c r="ED22" s="91">
        <f t="shared" si="25"/>
        <v>21.86559139784946</v>
      </c>
      <c r="EE22" s="92">
        <f t="shared" si="26"/>
        <v>21.866666666666671</v>
      </c>
      <c r="EF22" s="91">
        <f t="shared" si="27"/>
        <v>21.86559139784946</v>
      </c>
      <c r="EG22" s="91">
        <f t="shared" si="27"/>
        <v>21.86559139784946</v>
      </c>
      <c r="EH22" s="93">
        <f t="shared" si="28"/>
        <v>23.109090909090913</v>
      </c>
      <c r="EI22" s="91">
        <f t="shared" si="27"/>
        <v>21.86559139784946</v>
      </c>
      <c r="EJ22" s="92">
        <f t="shared" si="8"/>
        <v>21.866666666666671</v>
      </c>
      <c r="EK22" s="93">
        <f t="shared" si="8"/>
        <v>23.109090909090913</v>
      </c>
      <c r="EL22" s="92">
        <f t="shared" si="8"/>
        <v>21.866666666666671</v>
      </c>
      <c r="EM22" s="92">
        <f t="shared" si="8"/>
        <v>21.866666666666671</v>
      </c>
      <c r="EN22" s="92">
        <f t="shared" si="8"/>
        <v>21.866666666666671</v>
      </c>
      <c r="EO22" s="93">
        <f t="shared" si="8"/>
        <v>23.109090909090913</v>
      </c>
      <c r="EP22" s="92">
        <f t="shared" si="29"/>
        <v>23.109090909090913</v>
      </c>
      <c r="EQ22" s="94">
        <f t="shared" si="30"/>
        <v>21.866935483870968</v>
      </c>
      <c r="ER22" s="91">
        <f t="shared" si="31"/>
        <v>21.86559139784946</v>
      </c>
      <c r="ES22" s="95">
        <f t="shared" si="11"/>
        <v>23.11</v>
      </c>
      <c r="ET22" s="93">
        <f t="shared" si="32"/>
        <v>23.109090909090913</v>
      </c>
      <c r="EU22" s="92">
        <f t="shared" si="32"/>
        <v>21.866666666666671</v>
      </c>
      <c r="EV22" s="92">
        <f t="shared" si="32"/>
        <v>21.866666666666671</v>
      </c>
      <c r="EW22" s="96">
        <f t="shared" si="33"/>
        <v>24.5</v>
      </c>
      <c r="EX22" s="95">
        <f t="shared" si="13"/>
        <v>24.5</v>
      </c>
      <c r="EY22" s="97"/>
      <c r="FA22" s="75">
        <f t="shared" si="34"/>
        <v>21.86559139784946</v>
      </c>
      <c r="FB22" s="76">
        <v>0.13</v>
      </c>
      <c r="FC22" s="75">
        <f t="shared" si="35"/>
        <v>19.02</v>
      </c>
      <c r="FD22" s="77" t="s">
        <v>96</v>
      </c>
      <c r="FE22" s="77">
        <v>1</v>
      </c>
      <c r="FF22" s="77" t="s">
        <v>97</v>
      </c>
    </row>
    <row r="23" spans="1:16358" s="120" customFormat="1" x14ac:dyDescent="0.25">
      <c r="A23" s="99" t="s">
        <v>134</v>
      </c>
      <c r="B23" s="78" t="s">
        <v>135</v>
      </c>
      <c r="C23" s="79">
        <v>5413787041794</v>
      </c>
      <c r="D23" s="100" t="s">
        <v>91</v>
      </c>
      <c r="E23" s="78" t="s">
        <v>136</v>
      </c>
      <c r="F23" s="78" t="s">
        <v>93</v>
      </c>
      <c r="G23" s="78" t="s">
        <v>131</v>
      </c>
      <c r="H23" s="78" t="s">
        <v>137</v>
      </c>
      <c r="I23" s="81">
        <v>1</v>
      </c>
      <c r="J23" s="82">
        <v>4.3299999999999998E-2</v>
      </c>
      <c r="K23" s="58">
        <v>30.047039999999999</v>
      </c>
      <c r="L23" s="58">
        <v>34.72</v>
      </c>
      <c r="M23" s="58">
        <v>37.130000000000003</v>
      </c>
      <c r="N23" s="58">
        <v>37.39</v>
      </c>
      <c r="O23" s="58">
        <v>37.65</v>
      </c>
      <c r="P23" s="58">
        <v>38.74</v>
      </c>
      <c r="Q23" s="58">
        <v>32.32</v>
      </c>
      <c r="R23" s="83"/>
      <c r="S23" s="84">
        <v>40.307034371000761</v>
      </c>
      <c r="T23" s="84">
        <v>46.38</v>
      </c>
      <c r="U23" s="84">
        <v>49.49</v>
      </c>
      <c r="V23" s="84">
        <v>49.83</v>
      </c>
      <c r="W23" s="84">
        <v>50.17</v>
      </c>
      <c r="X23" s="84">
        <v>51.56</v>
      </c>
      <c r="Y23" s="84">
        <v>44.68</v>
      </c>
      <c r="Z23" s="83"/>
      <c r="AA23" s="85">
        <v>23.989556736000001</v>
      </c>
      <c r="AB23" s="85">
        <v>27.720447999999998</v>
      </c>
      <c r="AC23" s="85">
        <v>29.644592000000003</v>
      </c>
      <c r="AD23" s="85">
        <v>29.852176</v>
      </c>
      <c r="AE23" s="85">
        <v>30.059759999999997</v>
      </c>
      <c r="AF23" s="85">
        <v>30.930016000000002</v>
      </c>
      <c r="AG23" s="85">
        <v>25.804288</v>
      </c>
      <c r="AH23" s="83"/>
      <c r="AI23" s="83"/>
      <c r="AJ23" s="83"/>
      <c r="AK23" s="83"/>
      <c r="AL23" s="83"/>
      <c r="AM23" s="86">
        <v>0.04</v>
      </c>
      <c r="AN23" s="86">
        <v>0.04</v>
      </c>
      <c r="AO23" s="86">
        <v>0.04</v>
      </c>
      <c r="AP23" s="110">
        <v>0.04</v>
      </c>
      <c r="AQ23" s="110">
        <v>0.04</v>
      </c>
      <c r="AR23" s="111">
        <v>0.04</v>
      </c>
      <c r="AS23" s="111">
        <v>0.04</v>
      </c>
      <c r="AT23" s="111">
        <v>0.04</v>
      </c>
      <c r="AU23" s="111">
        <v>0.04</v>
      </c>
      <c r="AV23" s="110">
        <v>0.04</v>
      </c>
      <c r="AW23" s="110">
        <v>0.04</v>
      </c>
      <c r="AX23" s="110">
        <v>0.04</v>
      </c>
      <c r="AY23" s="111">
        <v>0.04</v>
      </c>
      <c r="AZ23" s="110">
        <v>0.04</v>
      </c>
      <c r="BA23" s="110">
        <v>0.04</v>
      </c>
      <c r="BB23" s="112">
        <v>0.04</v>
      </c>
      <c r="BC23" s="110">
        <v>0.04</v>
      </c>
      <c r="BD23" s="111">
        <v>0.04</v>
      </c>
      <c r="BE23" s="112">
        <v>0.04</v>
      </c>
      <c r="BF23" s="111">
        <v>0.04</v>
      </c>
      <c r="BG23" s="111">
        <v>0.04</v>
      </c>
      <c r="BH23" s="111">
        <v>0.04</v>
      </c>
      <c r="BI23" s="112">
        <v>0.04</v>
      </c>
      <c r="BJ23" s="111">
        <v>0.12</v>
      </c>
      <c r="BK23" s="113">
        <v>0.04</v>
      </c>
      <c r="BL23" s="110">
        <v>0.04</v>
      </c>
      <c r="BM23" s="114">
        <v>0.04</v>
      </c>
      <c r="BN23" s="112">
        <v>0</v>
      </c>
      <c r="BO23" s="92"/>
      <c r="BP23" s="111">
        <f>VLOOKUP(BP$8,'[1]Tabelas Master data'!$V:$W,2,0)</f>
        <v>0.17</v>
      </c>
      <c r="BQ23" s="86">
        <f>VLOOKUP(BQ$8,'[1]Tabelas Master data'!$V:$W,2,0)</f>
        <v>0.17</v>
      </c>
      <c r="BR23" s="86">
        <f>VLOOKUP(BR$8,'[1]Tabelas Master data'!$V:$W,2,0)</f>
        <v>0.18</v>
      </c>
      <c r="BS23" s="86">
        <f>VLOOKUP(BS$8,'[1]Tabelas Master data'!$V:$W,2,0)</f>
        <v>0.18</v>
      </c>
      <c r="BT23" s="86">
        <f>VLOOKUP(BT$8,'[1]Tabelas Master data'!$V:$W,2,0)</f>
        <v>0.18</v>
      </c>
      <c r="BU23" s="86">
        <f>VLOOKUP(BU$8,'[1]Tabelas Master data'!$V:$W,2,0)</f>
        <v>0.18</v>
      </c>
      <c r="BV23" s="86">
        <f>VLOOKUP(BV$8,'[1]Tabelas Master data'!$V:$W,2,0)</f>
        <v>0.17</v>
      </c>
      <c r="BW23" s="86">
        <f>VLOOKUP(BW$8,'[1]Tabelas Master data'!$V:$W,2,0)</f>
        <v>0.17</v>
      </c>
      <c r="BX23" s="86">
        <f>VLOOKUP(BX$8,'[1]Tabelas Master data'!$V:$W,2,0)</f>
        <v>0.17</v>
      </c>
      <c r="BY23" s="86">
        <f>VLOOKUP(BY$8,'[1]Tabelas Master data'!$V:$W,2,0)</f>
        <v>0.18</v>
      </c>
      <c r="BZ23" s="86">
        <f>VLOOKUP(BZ$8,'[1]Tabelas Master data'!$V:$W,2,0)</f>
        <v>0.17</v>
      </c>
      <c r="CA23" s="86">
        <f>VLOOKUP(CA$8,'[1]Tabelas Master data'!$V:$W,2,0)</f>
        <v>0.17</v>
      </c>
      <c r="CB23" s="86">
        <f>VLOOKUP(CB$8,'[1]Tabelas Master data'!$V:$W,2,0)</f>
        <v>0.18</v>
      </c>
      <c r="CC23" s="86">
        <f>VLOOKUP(CC$8,'[1]Tabelas Master data'!$V:$W,2,0)</f>
        <v>0.17</v>
      </c>
      <c r="CD23" s="86">
        <f>VLOOKUP(CD$8,'[1]Tabelas Master data'!$V:$W,2,0)</f>
        <v>0.18</v>
      </c>
      <c r="CE23" s="86">
        <f>VLOOKUP(CE$8,'[1]Tabelas Master data'!$V:$W,2,0)</f>
        <v>0.18</v>
      </c>
      <c r="CF23" s="86">
        <f>VLOOKUP(CF$8,'[1]Tabelas Master data'!$V:$W,2,0)</f>
        <v>0.18</v>
      </c>
      <c r="CG23" s="86">
        <f>VLOOKUP(CG$8,'[1]Tabelas Master data'!$V:$W,2,0)</f>
        <v>0.18</v>
      </c>
      <c r="CH23" s="86">
        <f>VLOOKUP(CH$8,'[1]Tabelas Master data'!$V:$W,2,0)</f>
        <v>0.18</v>
      </c>
      <c r="CI23" s="86">
        <f>VLOOKUP(CI$8,'[1]Tabelas Master data'!$V:$W,2,0)</f>
        <v>0.18</v>
      </c>
      <c r="CJ23" s="86">
        <f>VLOOKUP(CJ$8,'[1]Tabelas Master data'!$V:$W,2,0)</f>
        <v>0.2</v>
      </c>
      <c r="CK23" s="86">
        <f>VLOOKUP(CK$8,'[1]Tabelas Master data'!$V:$W,2,0)</f>
        <v>0.17499999999999999</v>
      </c>
      <c r="CL23" s="86">
        <f>VLOOKUP(CL$8,'[1]Tabelas Master data'!$V:$W,2,0)</f>
        <v>0.17</v>
      </c>
      <c r="CM23" s="86">
        <v>0.12</v>
      </c>
      <c r="CN23" s="86">
        <f>VLOOKUP(CN$8,'[1]Tabelas Master data'!$V:$W,2,0)</f>
        <v>0.18</v>
      </c>
      <c r="CO23" s="86">
        <f>VLOOKUP(CO$8,'[1]Tabelas Master data'!$V:$W,2,0)</f>
        <v>0.18</v>
      </c>
      <c r="CP23" s="86">
        <f>VLOOKUP(CP$8,'[1]Tabelas Master data'!$V:$W,2,0)</f>
        <v>0.18</v>
      </c>
      <c r="CQ23" s="86">
        <f>VLOOKUP(CQ$8,'[1]Tabelas Master data'!$V:$W,2,0)</f>
        <v>0</v>
      </c>
      <c r="CR23" s="83"/>
      <c r="CS23" s="86">
        <f t="shared" si="2"/>
        <v>0.13541666666666663</v>
      </c>
      <c r="CT23" s="86">
        <f t="shared" si="2"/>
        <v>0.13541666666666663</v>
      </c>
      <c r="CU23" s="86">
        <f t="shared" si="2"/>
        <v>0.14583333333333326</v>
      </c>
      <c r="CV23" s="86">
        <f t="shared" si="2"/>
        <v>0.14583333333333326</v>
      </c>
      <c r="CW23" s="86">
        <f t="shared" si="2"/>
        <v>0.14583333333333326</v>
      </c>
      <c r="CX23" s="86">
        <f t="shared" si="2"/>
        <v>0.14583333333333326</v>
      </c>
      <c r="CY23" s="86">
        <f t="shared" si="2"/>
        <v>0.13541666666666663</v>
      </c>
      <c r="CZ23" s="86">
        <f t="shared" si="2"/>
        <v>0.13541666666666663</v>
      </c>
      <c r="DA23" s="86">
        <f t="shared" si="2"/>
        <v>0.13541666666666663</v>
      </c>
      <c r="DB23" s="86">
        <f t="shared" si="2"/>
        <v>0.14583333333333326</v>
      </c>
      <c r="DC23" s="86">
        <f t="shared" si="2"/>
        <v>0.13541666666666663</v>
      </c>
      <c r="DD23" s="86">
        <f t="shared" si="2"/>
        <v>0.13541666666666663</v>
      </c>
      <c r="DE23" s="86">
        <f t="shared" si="2"/>
        <v>0.14583333333333326</v>
      </c>
      <c r="DF23" s="86">
        <f t="shared" si="2"/>
        <v>0.13541666666666663</v>
      </c>
      <c r="DG23" s="86">
        <f t="shared" si="2"/>
        <v>0.14583333333333326</v>
      </c>
      <c r="DH23" s="86">
        <f t="shared" si="2"/>
        <v>0.14583333333333326</v>
      </c>
      <c r="DI23" s="86">
        <f t="shared" si="3"/>
        <v>0.14583333333333326</v>
      </c>
      <c r="DJ23" s="86">
        <f t="shared" si="3"/>
        <v>0.14583333333333326</v>
      </c>
      <c r="DK23" s="86">
        <f t="shared" si="3"/>
        <v>0.14583333333333326</v>
      </c>
      <c r="DL23" s="86">
        <f t="shared" si="3"/>
        <v>0.14583333333333326</v>
      </c>
      <c r="DM23" s="86">
        <f t="shared" si="3"/>
        <v>0.16666666666666663</v>
      </c>
      <c r="DN23" s="86">
        <f t="shared" si="3"/>
        <v>0.140625</v>
      </c>
      <c r="DO23" s="86">
        <f t="shared" si="3"/>
        <v>0.13541666666666663</v>
      </c>
      <c r="DP23" s="86">
        <f t="shared" si="3"/>
        <v>0</v>
      </c>
      <c r="DQ23" s="86">
        <f t="shared" si="3"/>
        <v>0.14583333333333326</v>
      </c>
      <c r="DR23" s="86">
        <f t="shared" si="3"/>
        <v>0.14583333333333326</v>
      </c>
      <c r="DS23" s="86">
        <f t="shared" si="3"/>
        <v>0.14583333333333326</v>
      </c>
      <c r="DT23" s="86">
        <f t="shared" si="3"/>
        <v>0</v>
      </c>
      <c r="DU23" s="83"/>
      <c r="DV23" s="115">
        <f>IFERROR(((1-CS23)*$M23),0)</f>
        <v>32.101979166666673</v>
      </c>
      <c r="DW23" s="115">
        <f>IFERROR(((1-CT23)*$M23),0)</f>
        <v>32.101979166666673</v>
      </c>
      <c r="DX23" s="115">
        <f t="shared" si="24"/>
        <v>32.159375000000004</v>
      </c>
      <c r="DY23" s="115">
        <f t="shared" si="24"/>
        <v>32.159375000000004</v>
      </c>
      <c r="DZ23" s="115">
        <f t="shared" si="24"/>
        <v>32.159375000000004</v>
      </c>
      <c r="EA23" s="115">
        <f t="shared" si="24"/>
        <v>32.159375000000004</v>
      </c>
      <c r="EB23" s="115">
        <f t="shared" si="25"/>
        <v>32.101979166666673</v>
      </c>
      <c r="EC23" s="115">
        <f t="shared" si="25"/>
        <v>32.101979166666673</v>
      </c>
      <c r="ED23" s="115">
        <f t="shared" si="25"/>
        <v>32.101979166666673</v>
      </c>
      <c r="EE23" s="115">
        <f>IFERROR(((1-DB23)*$O23),0)</f>
        <v>32.159375000000004</v>
      </c>
      <c r="EF23" s="115">
        <f>IFERROR(((1-DC23)*$M23),0)</f>
        <v>32.101979166666673</v>
      </c>
      <c r="EG23" s="115">
        <f>IFERROR(((1-DD23)*$M23),0)</f>
        <v>32.101979166666673</v>
      </c>
      <c r="EH23" s="115">
        <f>IFERROR(((1-DE23)*$O23),0)</f>
        <v>32.159375000000004</v>
      </c>
      <c r="EI23" s="115">
        <f>IFERROR(((1-DF23)*$M23),0)</f>
        <v>32.101979166666673</v>
      </c>
      <c r="EJ23" s="115">
        <f t="shared" si="8"/>
        <v>32.159375000000004</v>
      </c>
      <c r="EK23" s="115">
        <f t="shared" si="8"/>
        <v>32.159375000000004</v>
      </c>
      <c r="EL23" s="115">
        <f t="shared" si="8"/>
        <v>32.159375000000004</v>
      </c>
      <c r="EM23" s="115">
        <f t="shared" si="8"/>
        <v>32.159375000000004</v>
      </c>
      <c r="EN23" s="115">
        <f t="shared" si="8"/>
        <v>32.159375000000004</v>
      </c>
      <c r="EO23" s="115">
        <f t="shared" si="8"/>
        <v>32.159375000000004</v>
      </c>
      <c r="EP23" s="115">
        <f>IFERROR(((1-DM23)*$P23),0)</f>
        <v>32.283333333333339</v>
      </c>
      <c r="EQ23" s="115">
        <f>IFERROR(((1-DN23)*$N23),0)</f>
        <v>32.132031249999997</v>
      </c>
      <c r="ER23" s="115">
        <f>IFERROR(((1-DO23)*$M23),0)</f>
        <v>32.101979166666673</v>
      </c>
      <c r="ES23" s="115">
        <f>IFERROR(((1-DP23)*$L23),0)</f>
        <v>34.72</v>
      </c>
      <c r="ET23" s="115">
        <f t="shared" si="32"/>
        <v>32.159375000000004</v>
      </c>
      <c r="EU23" s="115">
        <f t="shared" si="32"/>
        <v>32.159375000000004</v>
      </c>
      <c r="EV23" s="115">
        <f t="shared" si="32"/>
        <v>32.159375000000004</v>
      </c>
      <c r="EW23" s="115">
        <f>IFERROR(((1-DT23)*$Q23),0)</f>
        <v>32.32</v>
      </c>
      <c r="EX23" s="115">
        <f t="shared" si="13"/>
        <v>37.130000000000003</v>
      </c>
      <c r="EY23" s="97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 s="116"/>
      <c r="XAG23" s="116"/>
      <c r="XAH23" s="117"/>
      <c r="XAI23" s="118"/>
      <c r="XAJ23" s="116"/>
      <c r="XAK23" s="116"/>
      <c r="XAL23" s="104"/>
      <c r="XAM23" s="116"/>
      <c r="XAN23" s="119"/>
      <c r="XAO23" s="107"/>
      <c r="XAP23" s="108"/>
      <c r="XAQ23" s="108"/>
      <c r="XAR23" s="108"/>
      <c r="XAS23" s="108"/>
      <c r="XAT23" s="108"/>
      <c r="XAU23" s="108"/>
      <c r="XAV23" s="108"/>
      <c r="XAW23"/>
      <c r="XAX23" s="109"/>
      <c r="XAY23" s="109"/>
      <c r="XAZ23" s="109"/>
      <c r="XBA23" s="109"/>
      <c r="XBB23" s="109"/>
      <c r="XBC23" s="109"/>
      <c r="XBD23" s="109"/>
      <c r="XBE23"/>
      <c r="XBF23" s="6"/>
      <c r="XBG23" s="6"/>
      <c r="XBH23" s="6"/>
      <c r="XBI23" s="6"/>
      <c r="XBJ23" s="6"/>
      <c r="XBK23" s="6"/>
      <c r="XBL23" s="6"/>
      <c r="XBM23"/>
      <c r="XBN23"/>
      <c r="XBO23"/>
      <c r="XBP23"/>
      <c r="XBQ23"/>
      <c r="XBR23"/>
      <c r="XCR23" s="116"/>
      <c r="XCS23" s="116"/>
      <c r="XCT23" s="117"/>
      <c r="XCU23" s="118"/>
      <c r="XCV23" s="116"/>
      <c r="XCW23" s="116"/>
      <c r="XCX23" s="104"/>
      <c r="XCY23" s="116"/>
      <c r="XCZ23" s="119"/>
      <c r="XDA23" s="107"/>
      <c r="XDB23" s="108"/>
      <c r="XDC23" s="108"/>
      <c r="XDD23" s="108"/>
      <c r="XDE23" s="108"/>
      <c r="XDF23" s="108"/>
      <c r="XDG23" s="108"/>
      <c r="XDH23" s="108"/>
      <c r="XDI23"/>
      <c r="XDJ23" s="109"/>
      <c r="XDK23" s="109"/>
      <c r="XDL23" s="109"/>
      <c r="XDM23" s="109"/>
      <c r="XDN23" s="109"/>
      <c r="XDO23" s="109"/>
      <c r="XDP23" s="109"/>
      <c r="XDQ23"/>
      <c r="XDR23" s="6"/>
      <c r="XDS23" s="6"/>
      <c r="XDT23" s="6"/>
      <c r="XDU23" s="6"/>
      <c r="XDV23" s="6"/>
      <c r="XDW23" s="6"/>
      <c r="XDX23" s="6"/>
      <c r="XDY23"/>
      <c r="XDZ23"/>
      <c r="XEA23"/>
      <c r="XEB23"/>
      <c r="XEC23"/>
      <c r="XED23"/>
    </row>
    <row r="24" spans="1:16358" s="120" customFormat="1" x14ac:dyDescent="0.25">
      <c r="A24" s="99" t="s">
        <v>134</v>
      </c>
      <c r="B24" s="78" t="s">
        <v>138</v>
      </c>
      <c r="C24" s="79">
        <v>5413787037797</v>
      </c>
      <c r="D24" s="100" t="s">
        <v>91</v>
      </c>
      <c r="E24" t="s">
        <v>139</v>
      </c>
      <c r="F24" s="78" t="s">
        <v>93</v>
      </c>
      <c r="G24" s="78" t="s">
        <v>131</v>
      </c>
      <c r="H24" s="78" t="s">
        <v>137</v>
      </c>
      <c r="I24" s="81">
        <v>1</v>
      </c>
      <c r="J24" s="82">
        <v>4.3299999999999998E-2</v>
      </c>
      <c r="K24" s="58">
        <v>35.649560999999999</v>
      </c>
      <c r="L24" s="58">
        <v>41.2</v>
      </c>
      <c r="M24" s="58">
        <v>44.05</v>
      </c>
      <c r="N24" s="58">
        <v>44.36</v>
      </c>
      <c r="O24" s="58">
        <v>44.67</v>
      </c>
      <c r="P24" s="58">
        <v>45.97</v>
      </c>
      <c r="Q24" s="58">
        <v>38.35</v>
      </c>
      <c r="R24" s="83"/>
      <c r="S24" s="84">
        <v>47.822616821426941</v>
      </c>
      <c r="T24" s="84">
        <v>55.03</v>
      </c>
      <c r="U24" s="84">
        <v>58.72</v>
      </c>
      <c r="V24" s="84">
        <v>59.11</v>
      </c>
      <c r="W24" s="84">
        <v>59.52</v>
      </c>
      <c r="X24" s="84">
        <v>61.19</v>
      </c>
      <c r="Y24" s="84">
        <v>53.02</v>
      </c>
      <c r="Z24" s="83"/>
      <c r="AA24" s="85">
        <v>28.462609502399999</v>
      </c>
      <c r="AB24" s="85">
        <v>32.894080000000002</v>
      </c>
      <c r="AC24" s="85">
        <v>35.169519999999999</v>
      </c>
      <c r="AD24" s="85">
        <v>35.417023999999998</v>
      </c>
      <c r="AE24" s="85">
        <v>35.664528000000004</v>
      </c>
      <c r="AF24" s="85">
        <v>36.702447999999997</v>
      </c>
      <c r="AG24" s="85">
        <v>30.618640000000003</v>
      </c>
      <c r="AH24" s="83"/>
      <c r="AI24" s="83"/>
      <c r="AJ24" s="83"/>
      <c r="AK24" s="83"/>
      <c r="AL24" s="83"/>
      <c r="AM24" s="86">
        <v>0.04</v>
      </c>
      <c r="AN24" s="86">
        <v>0.04</v>
      </c>
      <c r="AO24" s="86">
        <v>0.04</v>
      </c>
      <c r="AP24" s="86">
        <v>0.04</v>
      </c>
      <c r="AQ24" s="86">
        <v>0.04</v>
      </c>
      <c r="AR24" s="86">
        <v>0.04</v>
      </c>
      <c r="AS24" s="86">
        <v>0.04</v>
      </c>
      <c r="AT24" s="86">
        <v>0.04</v>
      </c>
      <c r="AU24" s="86">
        <v>0.04</v>
      </c>
      <c r="AV24" s="86">
        <v>0.04</v>
      </c>
      <c r="AW24" s="86">
        <v>0.04</v>
      </c>
      <c r="AX24" s="86">
        <v>0.04</v>
      </c>
      <c r="AY24" s="86">
        <v>0.04</v>
      </c>
      <c r="AZ24" s="86">
        <v>0.04</v>
      </c>
      <c r="BA24" s="86">
        <v>0.04</v>
      </c>
      <c r="BB24" s="86">
        <v>0.04</v>
      </c>
      <c r="BC24" s="86">
        <v>0.04</v>
      </c>
      <c r="BD24" s="86">
        <v>0.04</v>
      </c>
      <c r="BE24" s="86">
        <v>0.04</v>
      </c>
      <c r="BF24" s="86">
        <v>0.04</v>
      </c>
      <c r="BG24" s="86">
        <v>0.04</v>
      </c>
      <c r="BH24" s="86">
        <v>0.04</v>
      </c>
      <c r="BI24" s="86">
        <v>0.04</v>
      </c>
      <c r="BJ24" s="86">
        <v>0.12</v>
      </c>
      <c r="BK24" s="87">
        <v>0.04</v>
      </c>
      <c r="BL24" s="86">
        <v>0.04</v>
      </c>
      <c r="BM24" s="86">
        <v>0.04</v>
      </c>
      <c r="BN24" s="86">
        <v>0</v>
      </c>
      <c r="BO24" s="83"/>
      <c r="BP24" s="86">
        <f>VLOOKUP(BP$8,'[1]Tabelas Master data'!$V:$W,2,0)</f>
        <v>0.17</v>
      </c>
      <c r="BQ24" s="86">
        <f>VLOOKUP(BQ$8,'[1]Tabelas Master data'!$V:$W,2,0)</f>
        <v>0.17</v>
      </c>
      <c r="BR24" s="110">
        <f>VLOOKUP(BR$8,'[1]Tabelas Master data'!$V:$W,2,0)</f>
        <v>0.18</v>
      </c>
      <c r="BS24" s="110">
        <f>VLOOKUP(BS$8,'[1]Tabelas Master data'!$V:$W,2,0)</f>
        <v>0.18</v>
      </c>
      <c r="BT24" s="111">
        <f>VLOOKUP(BT$8,'[1]Tabelas Master data'!$V:$W,2,0)</f>
        <v>0.18</v>
      </c>
      <c r="BU24" s="111">
        <f>VLOOKUP(BU$8,'[1]Tabelas Master data'!$V:$W,2,0)</f>
        <v>0.18</v>
      </c>
      <c r="BV24" s="111">
        <f>VLOOKUP(BV$8,'[1]Tabelas Master data'!$V:$W,2,0)</f>
        <v>0.17</v>
      </c>
      <c r="BW24" s="111">
        <f>VLOOKUP(BW$8,'[1]Tabelas Master data'!$V:$W,2,0)</f>
        <v>0.17</v>
      </c>
      <c r="BX24" s="110">
        <f>VLOOKUP(BX$8,'[1]Tabelas Master data'!$V:$W,2,0)</f>
        <v>0.17</v>
      </c>
      <c r="BY24" s="110">
        <f>VLOOKUP(BY$8,'[1]Tabelas Master data'!$V:$W,2,0)</f>
        <v>0.18</v>
      </c>
      <c r="BZ24" s="110">
        <f>VLOOKUP(BZ$8,'[1]Tabelas Master data'!$V:$W,2,0)</f>
        <v>0.17</v>
      </c>
      <c r="CA24" s="111">
        <f>VLOOKUP(CA$8,'[1]Tabelas Master data'!$V:$W,2,0)</f>
        <v>0.17</v>
      </c>
      <c r="CB24" s="110">
        <f>VLOOKUP(CB$8,'[1]Tabelas Master data'!$V:$W,2,0)</f>
        <v>0.18</v>
      </c>
      <c r="CC24" s="110">
        <f>VLOOKUP(CC$8,'[1]Tabelas Master data'!$V:$W,2,0)</f>
        <v>0.17</v>
      </c>
      <c r="CD24" s="112">
        <f>VLOOKUP(CD$8,'[1]Tabelas Master data'!$V:$W,2,0)</f>
        <v>0.18</v>
      </c>
      <c r="CE24" s="110">
        <f>VLOOKUP(CE$8,'[1]Tabelas Master data'!$V:$W,2,0)</f>
        <v>0.18</v>
      </c>
      <c r="CF24" s="111">
        <f>VLOOKUP(CF$8,'[1]Tabelas Master data'!$V:$W,2,0)</f>
        <v>0.18</v>
      </c>
      <c r="CG24" s="112">
        <f>VLOOKUP(CG$8,'[1]Tabelas Master data'!$V:$W,2,0)</f>
        <v>0.18</v>
      </c>
      <c r="CH24" s="111">
        <f>VLOOKUP(CH$8,'[1]Tabelas Master data'!$V:$W,2,0)</f>
        <v>0.18</v>
      </c>
      <c r="CI24" s="111">
        <f>VLOOKUP(CI$8,'[1]Tabelas Master data'!$V:$W,2,0)</f>
        <v>0.18</v>
      </c>
      <c r="CJ24" s="111">
        <f>VLOOKUP(CJ$8,'[1]Tabelas Master data'!$V:$W,2,0)</f>
        <v>0.2</v>
      </c>
      <c r="CK24" s="112">
        <f>VLOOKUP(CK$8,'[1]Tabelas Master data'!$V:$W,2,0)</f>
        <v>0.17499999999999999</v>
      </c>
      <c r="CL24" s="111">
        <f>VLOOKUP(CL$8,'[1]Tabelas Master data'!$V:$W,2,0)</f>
        <v>0.17</v>
      </c>
      <c r="CM24" s="113">
        <v>0.12</v>
      </c>
      <c r="CN24" s="110">
        <f>VLOOKUP(CN$8,'[1]Tabelas Master data'!$V:$W,2,0)</f>
        <v>0.18</v>
      </c>
      <c r="CO24" s="114">
        <f>VLOOKUP(CO$8,'[1]Tabelas Master data'!$V:$W,2,0)</f>
        <v>0.18</v>
      </c>
      <c r="CP24" s="112">
        <f>VLOOKUP(CP$8,'[1]Tabelas Master data'!$V:$W,2,0)</f>
        <v>0.18</v>
      </c>
      <c r="CQ24" s="111">
        <f>VLOOKUP(CQ$8,'[1]Tabelas Master data'!$V:$W,2,0)</f>
        <v>0</v>
      </c>
      <c r="CR24" s="92"/>
      <c r="CS24" s="121">
        <f t="shared" si="2"/>
        <v>0.13541666666666663</v>
      </c>
      <c r="CT24" s="114">
        <f t="shared" si="2"/>
        <v>0.13541666666666663</v>
      </c>
      <c r="CU24" s="86">
        <f t="shared" si="2"/>
        <v>0.14583333333333326</v>
      </c>
      <c r="CV24" s="86">
        <f t="shared" si="2"/>
        <v>0.14583333333333326</v>
      </c>
      <c r="CW24" s="86">
        <f t="shared" si="2"/>
        <v>0.14583333333333326</v>
      </c>
      <c r="CX24" s="86">
        <f t="shared" si="2"/>
        <v>0.14583333333333326</v>
      </c>
      <c r="CY24" s="86">
        <f t="shared" si="2"/>
        <v>0.13541666666666663</v>
      </c>
      <c r="CZ24" s="86">
        <f t="shared" si="2"/>
        <v>0.13541666666666663</v>
      </c>
      <c r="DA24" s="86">
        <f t="shared" si="2"/>
        <v>0.13541666666666663</v>
      </c>
      <c r="DB24" s="86">
        <f t="shared" si="2"/>
        <v>0.14583333333333326</v>
      </c>
      <c r="DC24" s="86">
        <f t="shared" si="2"/>
        <v>0.13541666666666663</v>
      </c>
      <c r="DD24" s="86">
        <f t="shared" si="2"/>
        <v>0.13541666666666663</v>
      </c>
      <c r="DE24" s="86">
        <f t="shared" si="2"/>
        <v>0.14583333333333326</v>
      </c>
      <c r="DF24" s="86">
        <f t="shared" si="2"/>
        <v>0.13541666666666663</v>
      </c>
      <c r="DG24" s="86">
        <f t="shared" si="2"/>
        <v>0.14583333333333326</v>
      </c>
      <c r="DH24" s="86">
        <f t="shared" si="2"/>
        <v>0.14583333333333326</v>
      </c>
      <c r="DI24" s="86">
        <f t="shared" si="3"/>
        <v>0.14583333333333326</v>
      </c>
      <c r="DJ24" s="86">
        <f t="shared" si="3"/>
        <v>0.14583333333333326</v>
      </c>
      <c r="DK24" s="86">
        <f t="shared" si="3"/>
        <v>0.14583333333333326</v>
      </c>
      <c r="DL24" s="86">
        <f t="shared" si="3"/>
        <v>0.14583333333333326</v>
      </c>
      <c r="DM24" s="86">
        <f t="shared" si="3"/>
        <v>0.16666666666666663</v>
      </c>
      <c r="DN24" s="86">
        <f t="shared" si="3"/>
        <v>0.140625</v>
      </c>
      <c r="DO24" s="86">
        <f t="shared" si="3"/>
        <v>0.13541666666666663</v>
      </c>
      <c r="DP24" s="86">
        <f t="shared" si="3"/>
        <v>0</v>
      </c>
      <c r="DQ24" s="86">
        <f t="shared" si="3"/>
        <v>0.14583333333333326</v>
      </c>
      <c r="DR24" s="86">
        <f t="shared" si="3"/>
        <v>0.14583333333333326</v>
      </c>
      <c r="DS24" s="86">
        <f t="shared" si="3"/>
        <v>0.14583333333333326</v>
      </c>
      <c r="DT24" s="86">
        <f t="shared" si="3"/>
        <v>0</v>
      </c>
      <c r="DU24" s="83"/>
      <c r="DV24" s="115">
        <f>IFERROR(((1-CS24)*$M24),0)</f>
        <v>38.084895833333334</v>
      </c>
      <c r="DW24" s="115">
        <f>IFERROR(((1-CT24)*$M24),0)</f>
        <v>38.084895833333334</v>
      </c>
      <c r="DX24" s="115">
        <f t="shared" si="24"/>
        <v>38.155625000000008</v>
      </c>
      <c r="DY24" s="115">
        <f t="shared" si="24"/>
        <v>38.155625000000008</v>
      </c>
      <c r="DZ24" s="115">
        <f t="shared" si="24"/>
        <v>38.155625000000008</v>
      </c>
      <c r="EA24" s="115">
        <f t="shared" si="24"/>
        <v>38.155625000000008</v>
      </c>
      <c r="EB24" s="115">
        <f t="shared" si="25"/>
        <v>38.084895833333334</v>
      </c>
      <c r="EC24" s="115">
        <f t="shared" si="25"/>
        <v>38.084895833333334</v>
      </c>
      <c r="ED24" s="115">
        <f t="shared" si="25"/>
        <v>38.084895833333334</v>
      </c>
      <c r="EE24" s="115">
        <f>IFERROR(((1-DB24)*$O24),0)</f>
        <v>38.155625000000008</v>
      </c>
      <c r="EF24" s="115">
        <f>IFERROR(((1-DC24)*$M24),0)</f>
        <v>38.084895833333334</v>
      </c>
      <c r="EG24" s="115">
        <f>IFERROR(((1-DD24)*$M24),0)</f>
        <v>38.084895833333334</v>
      </c>
      <c r="EH24" s="115">
        <f>IFERROR(((1-DE24)*$O24),0)</f>
        <v>38.155625000000008</v>
      </c>
      <c r="EI24" s="115">
        <f>IFERROR(((1-DF24)*$M24),0)</f>
        <v>38.084895833333334</v>
      </c>
      <c r="EJ24" s="115">
        <f t="shared" si="8"/>
        <v>38.155625000000008</v>
      </c>
      <c r="EK24" s="115">
        <f t="shared" si="8"/>
        <v>38.155625000000008</v>
      </c>
      <c r="EL24" s="115">
        <f t="shared" si="8"/>
        <v>38.155625000000008</v>
      </c>
      <c r="EM24" s="115">
        <f t="shared" si="8"/>
        <v>38.155625000000008</v>
      </c>
      <c r="EN24" s="115">
        <f t="shared" si="8"/>
        <v>38.155625000000008</v>
      </c>
      <c r="EO24" s="115">
        <f t="shared" si="8"/>
        <v>38.155625000000008</v>
      </c>
      <c r="EP24" s="115">
        <f>IFERROR(((1-DM24)*$P24),0)</f>
        <v>38.308333333333337</v>
      </c>
      <c r="EQ24" s="115">
        <f>IFERROR(((1-DN24)*$N24),0)</f>
        <v>38.121875000000003</v>
      </c>
      <c r="ER24" s="115">
        <f>IFERROR(((1-DO24)*$M24),0)</f>
        <v>38.084895833333334</v>
      </c>
      <c r="ES24" s="115">
        <f>IFERROR(((1-DP24)*$L24),0)</f>
        <v>41.2</v>
      </c>
      <c r="ET24" s="115">
        <f t="shared" si="32"/>
        <v>38.155625000000008</v>
      </c>
      <c r="EU24" s="115">
        <f t="shared" si="32"/>
        <v>38.155625000000008</v>
      </c>
      <c r="EV24" s="115">
        <f t="shared" si="32"/>
        <v>38.155625000000008</v>
      </c>
      <c r="EW24" s="115">
        <f>IFERROR(((1-DT24)*$Q24),0)</f>
        <v>38.35</v>
      </c>
      <c r="EX24" s="115">
        <f t="shared" si="13"/>
        <v>44.05</v>
      </c>
      <c r="EY24" s="97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 s="116"/>
      <c r="XCS24" s="116"/>
      <c r="XCT24" s="117"/>
      <c r="XCU24" s="118"/>
      <c r="XCV24" s="116"/>
      <c r="XCW24" s="116"/>
      <c r="XCX24" s="104"/>
      <c r="XCY24" s="116"/>
      <c r="XCZ24" s="119"/>
      <c r="XDA24" s="107"/>
      <c r="XDB24" s="108"/>
      <c r="XDC24" s="108"/>
      <c r="XDD24" s="108"/>
      <c r="XDE24" s="108"/>
      <c r="XDF24" s="108"/>
      <c r="XDG24" s="108"/>
      <c r="XDH24" s="108"/>
      <c r="XDI24"/>
      <c r="XDJ24" s="109"/>
      <c r="XDK24" s="109"/>
      <c r="XDL24" s="109"/>
      <c r="XDM24" s="109"/>
      <c r="XDN24" s="109"/>
      <c r="XDO24" s="109"/>
      <c r="XDP24" s="109"/>
      <c r="XDQ24"/>
      <c r="XDR24" s="6"/>
      <c r="XDS24" s="6"/>
      <c r="XDT24" s="6"/>
      <c r="XDU24" s="6"/>
      <c r="XDV24" s="6"/>
      <c r="XDW24" s="6"/>
      <c r="XDX24" s="6"/>
      <c r="XDY24"/>
      <c r="XDZ24"/>
      <c r="XEA24"/>
      <c r="XEB24"/>
      <c r="XEC24"/>
      <c r="XED24"/>
    </row>
    <row r="25" spans="1:16358" x14ac:dyDescent="0.25">
      <c r="A25" s="99" t="s">
        <v>140</v>
      </c>
      <c r="B25" s="78" t="s">
        <v>141</v>
      </c>
      <c r="C25" s="79">
        <v>4030729003767</v>
      </c>
      <c r="D25" s="81" t="s">
        <v>91</v>
      </c>
      <c r="E25" s="78" t="s">
        <v>142</v>
      </c>
      <c r="F25" s="78" t="s">
        <v>93</v>
      </c>
      <c r="G25" s="78" t="s">
        <v>143</v>
      </c>
      <c r="H25" s="78" t="str">
        <f>VLOOKUP(C25,'[1]Tabela CMED 2018'!F:AG,28,0)</f>
        <v>NEGATIVA</v>
      </c>
      <c r="I25" s="81">
        <v>1</v>
      </c>
      <c r="J25" s="82">
        <v>4.3299999999999998E-2</v>
      </c>
      <c r="K25" s="58">
        <v>38.038717999999996</v>
      </c>
      <c r="L25" s="58">
        <v>43.96</v>
      </c>
      <c r="M25" s="58">
        <v>47.01</v>
      </c>
      <c r="N25" s="58">
        <v>47.34</v>
      </c>
      <c r="O25" s="58">
        <v>47.67</v>
      </c>
      <c r="P25" s="58">
        <v>49.05</v>
      </c>
      <c r="Q25" s="58">
        <v>40.92</v>
      </c>
      <c r="R25" s="83"/>
      <c r="S25" s="84">
        <v>51.027585873843321</v>
      </c>
      <c r="T25" s="84">
        <v>58.72</v>
      </c>
      <c r="U25" s="84">
        <v>62.66</v>
      </c>
      <c r="V25" s="84">
        <v>63.09</v>
      </c>
      <c r="W25" s="84">
        <v>63.51</v>
      </c>
      <c r="X25" s="84">
        <v>65.290000000000006</v>
      </c>
      <c r="Y25" s="84">
        <v>56.57</v>
      </c>
      <c r="Z25" s="83"/>
      <c r="AA25" s="85">
        <v>30.370112451199997</v>
      </c>
      <c r="AB25" s="85">
        <v>35.097664000000002</v>
      </c>
      <c r="AC25" s="85">
        <v>37.532783999999999</v>
      </c>
      <c r="AD25" s="85">
        <v>37.796256</v>
      </c>
      <c r="AE25" s="85">
        <v>38.059728</v>
      </c>
      <c r="AF25" s="85">
        <v>39.161519999999996</v>
      </c>
      <c r="AG25" s="85">
        <v>32.670528000000004</v>
      </c>
      <c r="AH25" s="83" t="s">
        <v>95</v>
      </c>
      <c r="AI25" s="83" t="s">
        <v>95</v>
      </c>
      <c r="AJ25" s="83" t="s">
        <v>95</v>
      </c>
      <c r="AK25" s="83"/>
      <c r="AL25" s="83"/>
      <c r="AM25" s="86">
        <v>0.04</v>
      </c>
      <c r="AN25" s="86">
        <v>0.04</v>
      </c>
      <c r="AO25" s="86">
        <v>0.04</v>
      </c>
      <c r="AP25" s="86">
        <v>0.04</v>
      </c>
      <c r="AQ25" s="86">
        <v>0.04</v>
      </c>
      <c r="AR25" s="87">
        <v>0.04</v>
      </c>
      <c r="AS25" s="86">
        <v>0.04</v>
      </c>
      <c r="AT25" s="86">
        <v>0.04</v>
      </c>
      <c r="AU25" s="86">
        <v>0.04</v>
      </c>
      <c r="AV25" s="86">
        <v>0.04</v>
      </c>
      <c r="AW25" s="86">
        <v>0.04</v>
      </c>
      <c r="AX25" s="86">
        <v>0.04</v>
      </c>
      <c r="AY25" s="86">
        <v>0.04</v>
      </c>
      <c r="AZ25" s="86">
        <v>0.04</v>
      </c>
      <c r="BA25" s="86">
        <v>0.04</v>
      </c>
      <c r="BB25" s="86">
        <v>0.04</v>
      </c>
      <c r="BC25" s="86">
        <v>0.04</v>
      </c>
      <c r="BD25" s="86">
        <v>0.04</v>
      </c>
      <c r="BE25" s="86">
        <v>0.04</v>
      </c>
      <c r="BF25" s="86">
        <v>0.04</v>
      </c>
      <c r="BG25" s="86">
        <v>0.04</v>
      </c>
      <c r="BH25" s="86">
        <v>0.04</v>
      </c>
      <c r="BI25" s="86">
        <v>0.04</v>
      </c>
      <c r="BJ25" s="88">
        <v>0.12</v>
      </c>
      <c r="BK25" s="86">
        <v>0.04</v>
      </c>
      <c r="BL25" s="86">
        <v>0.04</v>
      </c>
      <c r="BM25" s="86">
        <v>0.04</v>
      </c>
      <c r="BN25" s="86">
        <v>0</v>
      </c>
      <c r="BO25" s="83"/>
      <c r="BP25" s="86">
        <f>VLOOKUP(BP$8,'[1]Tabelas Master data'!$V:$W,2,0)</f>
        <v>0.17</v>
      </c>
      <c r="BQ25" s="86">
        <f>VLOOKUP(BQ$8,'[1]Tabelas Master data'!$V:$W,2,0)</f>
        <v>0.17</v>
      </c>
      <c r="BR25" s="86">
        <f>VLOOKUP(BR$8,'[1]Tabelas Master data'!$V:$W,2,0)</f>
        <v>0.18</v>
      </c>
      <c r="BS25" s="86">
        <f>VLOOKUP(BS$8,'[1]Tabelas Master data'!$V:$W,2,0)</f>
        <v>0.18</v>
      </c>
      <c r="BT25" s="86">
        <f>VLOOKUP(BT$8,'[1]Tabelas Master data'!$V:$W,2,0)</f>
        <v>0.18</v>
      </c>
      <c r="BU25" s="86">
        <f>VLOOKUP(BU$8,'[1]Tabelas Master data'!$V:$W,2,0)</f>
        <v>0.18</v>
      </c>
      <c r="BV25" s="86">
        <f>VLOOKUP(BV$8,'[1]Tabelas Master data'!$V:$W,2,0)</f>
        <v>0.17</v>
      </c>
      <c r="BW25" s="86">
        <f>VLOOKUP(BW$8,'[1]Tabelas Master data'!$V:$W,2,0)</f>
        <v>0.17</v>
      </c>
      <c r="BX25" s="86">
        <f>VLOOKUP(BX$8,'[1]Tabelas Master data'!$V:$W,2,0)</f>
        <v>0.17</v>
      </c>
      <c r="BY25" s="86">
        <f>VLOOKUP(BY$8,'[1]Tabelas Master data'!$V:$W,2,0)</f>
        <v>0.18</v>
      </c>
      <c r="BZ25" s="86">
        <f>VLOOKUP(BZ$8,'[1]Tabelas Master data'!$V:$W,2,0)</f>
        <v>0.17</v>
      </c>
      <c r="CA25" s="86">
        <f>VLOOKUP(CA$8,'[1]Tabelas Master data'!$V:$W,2,0)</f>
        <v>0.17</v>
      </c>
      <c r="CB25" s="86">
        <f>VLOOKUP(CB$8,'[1]Tabelas Master data'!$V:$W,2,0)</f>
        <v>0.18</v>
      </c>
      <c r="CC25" s="86">
        <f>VLOOKUP(CC$8,'[1]Tabelas Master data'!$V:$W,2,0)</f>
        <v>0.17</v>
      </c>
      <c r="CD25" s="86">
        <f>VLOOKUP(CD$8,'[1]Tabelas Master data'!$V:$W,2,0)</f>
        <v>0.18</v>
      </c>
      <c r="CE25" s="86">
        <f>VLOOKUP(CE$8,'[1]Tabelas Master data'!$V:$W,2,0)</f>
        <v>0.18</v>
      </c>
      <c r="CF25" s="86">
        <f>VLOOKUP(CF$8,'[1]Tabelas Master data'!$V:$W,2,0)</f>
        <v>0.18</v>
      </c>
      <c r="CG25" s="86">
        <f>VLOOKUP(CG$8,'[1]Tabelas Master data'!$V:$W,2,0)</f>
        <v>0.18</v>
      </c>
      <c r="CH25" s="86">
        <f>VLOOKUP(CH$8,'[1]Tabelas Master data'!$V:$W,2,0)</f>
        <v>0.18</v>
      </c>
      <c r="CI25" s="86">
        <f>VLOOKUP(CI$8,'[1]Tabelas Master data'!$V:$W,2,0)</f>
        <v>0.18</v>
      </c>
      <c r="CJ25" s="86">
        <f>VLOOKUP(CJ$8,'[1]Tabelas Master data'!$V:$W,2,0)</f>
        <v>0.2</v>
      </c>
      <c r="CK25" s="89">
        <f>VLOOKUP(CK$8,'[1]Tabelas Master data'!$V:$W,2,0)</f>
        <v>0.17499999999999999</v>
      </c>
      <c r="CL25" s="86">
        <f>VLOOKUP(CL$8,'[1]Tabelas Master data'!$V:$W,2,0)</f>
        <v>0.17</v>
      </c>
      <c r="CM25" s="88">
        <v>0.12</v>
      </c>
      <c r="CN25" s="86">
        <f>VLOOKUP(CN$8,'[1]Tabelas Master data'!$V:$W,2,0)</f>
        <v>0.18</v>
      </c>
      <c r="CO25" s="86">
        <f>VLOOKUP(CO$8,'[1]Tabelas Master data'!$V:$W,2,0)</f>
        <v>0.18</v>
      </c>
      <c r="CP25" s="86">
        <f>VLOOKUP(CP$8,'[1]Tabelas Master data'!$V:$W,2,0)</f>
        <v>0.18</v>
      </c>
      <c r="CQ25" s="86">
        <f>VLOOKUP(CQ$8,'[1]Tabelas Master data'!$V:$W,2,0)</f>
        <v>0</v>
      </c>
      <c r="CR25" s="83"/>
      <c r="CS25" s="90">
        <f t="shared" si="2"/>
        <v>0.13541666666666663</v>
      </c>
      <c r="CT25" s="90">
        <f t="shared" si="2"/>
        <v>0.13541666666666663</v>
      </c>
      <c r="CU25" s="90">
        <f t="shared" si="2"/>
        <v>0.14583333333333326</v>
      </c>
      <c r="CV25" s="90">
        <f t="shared" si="2"/>
        <v>0.14583333333333326</v>
      </c>
      <c r="CW25" s="90">
        <f t="shared" si="2"/>
        <v>0.14583333333333326</v>
      </c>
      <c r="CX25" s="90">
        <f t="shared" si="2"/>
        <v>0.14583333333333326</v>
      </c>
      <c r="CY25" s="90">
        <f t="shared" si="2"/>
        <v>0.13541666666666663</v>
      </c>
      <c r="CZ25" s="90">
        <f t="shared" si="2"/>
        <v>0.13541666666666663</v>
      </c>
      <c r="DA25" s="90">
        <f t="shared" si="2"/>
        <v>0.13541666666666663</v>
      </c>
      <c r="DB25" s="90">
        <f t="shared" si="2"/>
        <v>0.14583333333333326</v>
      </c>
      <c r="DC25" s="90">
        <f t="shared" si="2"/>
        <v>0.13541666666666663</v>
      </c>
      <c r="DD25" s="90">
        <f t="shared" si="2"/>
        <v>0.13541666666666663</v>
      </c>
      <c r="DE25" s="90">
        <f t="shared" si="2"/>
        <v>0.14583333333333326</v>
      </c>
      <c r="DF25" s="90">
        <f t="shared" si="2"/>
        <v>0.13541666666666663</v>
      </c>
      <c r="DG25" s="90">
        <f t="shared" si="2"/>
        <v>0.14583333333333326</v>
      </c>
      <c r="DH25" s="90">
        <f t="shared" ref="DC25:DL55" si="36">1-((CE25-1)/(BB25-1))</f>
        <v>0.14583333333333326</v>
      </c>
      <c r="DI25" s="90">
        <f t="shared" si="3"/>
        <v>0.14583333333333326</v>
      </c>
      <c r="DJ25" s="90">
        <f t="shared" si="3"/>
        <v>0.14583333333333326</v>
      </c>
      <c r="DK25" s="90">
        <f t="shared" si="3"/>
        <v>0.14583333333333326</v>
      </c>
      <c r="DL25" s="90">
        <f t="shared" si="3"/>
        <v>0.14583333333333326</v>
      </c>
      <c r="DM25" s="90">
        <f t="shared" si="3"/>
        <v>0.16666666666666663</v>
      </c>
      <c r="DN25" s="90">
        <f t="shared" si="3"/>
        <v>0.140625</v>
      </c>
      <c r="DO25" s="90">
        <f t="shared" si="3"/>
        <v>0.13541666666666663</v>
      </c>
      <c r="DP25" s="90">
        <f t="shared" si="3"/>
        <v>0</v>
      </c>
      <c r="DQ25" s="90">
        <f t="shared" si="3"/>
        <v>0.14583333333333326</v>
      </c>
      <c r="DR25" s="90">
        <f t="shared" si="3"/>
        <v>0.14583333333333326</v>
      </c>
      <c r="DS25" s="90">
        <f t="shared" si="3"/>
        <v>0.14583333333333326</v>
      </c>
      <c r="DT25" s="90">
        <f t="shared" si="3"/>
        <v>0</v>
      </c>
      <c r="DU25" s="83"/>
      <c r="DV25" s="91">
        <f t="shared" si="23"/>
        <v>40.644062499999997</v>
      </c>
      <c r="DW25" s="91">
        <f t="shared" si="23"/>
        <v>40.644062499999997</v>
      </c>
      <c r="DX25" s="92">
        <f t="shared" si="24"/>
        <v>40.718125000000008</v>
      </c>
      <c r="DY25" s="92">
        <f t="shared" si="24"/>
        <v>40.718125000000008</v>
      </c>
      <c r="DZ25" s="92">
        <f t="shared" si="24"/>
        <v>40.718125000000008</v>
      </c>
      <c r="EA25" s="92">
        <f t="shared" si="24"/>
        <v>40.718125000000008</v>
      </c>
      <c r="EB25" s="91">
        <f t="shared" si="25"/>
        <v>40.644062499999997</v>
      </c>
      <c r="EC25" s="91">
        <f t="shared" si="25"/>
        <v>40.644062499999997</v>
      </c>
      <c r="ED25" s="91">
        <f t="shared" si="25"/>
        <v>40.644062499999997</v>
      </c>
      <c r="EE25" s="92">
        <f t="shared" si="26"/>
        <v>40.718125000000008</v>
      </c>
      <c r="EF25" s="91">
        <f t="shared" si="27"/>
        <v>40.644062499999997</v>
      </c>
      <c r="EG25" s="91">
        <f t="shared" si="27"/>
        <v>40.644062499999997</v>
      </c>
      <c r="EH25" s="93">
        <f t="shared" si="28"/>
        <v>40.718125000000008</v>
      </c>
      <c r="EI25" s="91">
        <f t="shared" si="27"/>
        <v>40.644062499999997</v>
      </c>
      <c r="EJ25" s="92">
        <f t="shared" ref="EJ25:EO39" si="37">IFERROR(((1-DG25)*$O25),0)</f>
        <v>40.718125000000008</v>
      </c>
      <c r="EK25" s="93">
        <f t="shared" si="37"/>
        <v>40.718125000000008</v>
      </c>
      <c r="EL25" s="92">
        <f t="shared" si="37"/>
        <v>40.718125000000008</v>
      </c>
      <c r="EM25" s="92">
        <f t="shared" si="37"/>
        <v>40.718125000000008</v>
      </c>
      <c r="EN25" s="92">
        <f t="shared" si="37"/>
        <v>40.718125000000008</v>
      </c>
      <c r="EO25" s="93">
        <f t="shared" si="37"/>
        <v>40.718125000000008</v>
      </c>
      <c r="EP25" s="92">
        <f t="shared" si="29"/>
        <v>40.875</v>
      </c>
      <c r="EQ25" s="94">
        <f t="shared" si="30"/>
        <v>40.682812500000004</v>
      </c>
      <c r="ER25" s="91">
        <f t="shared" si="31"/>
        <v>40.644062499999997</v>
      </c>
      <c r="ES25" s="95">
        <f t="shared" si="11"/>
        <v>43.96</v>
      </c>
      <c r="ET25" s="93">
        <f t="shared" si="32"/>
        <v>40.718125000000008</v>
      </c>
      <c r="EU25" s="92">
        <f t="shared" si="32"/>
        <v>40.718125000000008</v>
      </c>
      <c r="EV25" s="92">
        <f t="shared" si="32"/>
        <v>40.718125000000008</v>
      </c>
      <c r="EW25" s="96">
        <f t="shared" si="33"/>
        <v>40.92</v>
      </c>
      <c r="EX25" s="95">
        <f t="shared" si="13"/>
        <v>47.01</v>
      </c>
      <c r="EY25" s="97"/>
      <c r="FA25" s="75">
        <f t="shared" si="34"/>
        <v>40.644062499999997</v>
      </c>
      <c r="FB25" s="76">
        <v>0.13</v>
      </c>
      <c r="FC25" s="75">
        <f t="shared" ref="FC25:FC32" si="38">ROUND(FA25*(1-FB25),2)</f>
        <v>35.36</v>
      </c>
      <c r="FD25" s="77" t="s">
        <v>96</v>
      </c>
      <c r="FE25" s="77">
        <v>1</v>
      </c>
      <c r="FF25" s="77" t="s">
        <v>97</v>
      </c>
    </row>
    <row r="26" spans="1:16358" x14ac:dyDescent="0.25">
      <c r="A26" s="99" t="s">
        <v>140</v>
      </c>
      <c r="B26" s="78" t="s">
        <v>144</v>
      </c>
      <c r="C26" s="79">
        <v>5413787008797</v>
      </c>
      <c r="D26" s="81" t="s">
        <v>91</v>
      </c>
      <c r="E26" s="78" t="s">
        <v>145</v>
      </c>
      <c r="F26" s="78" t="s">
        <v>93</v>
      </c>
      <c r="G26" s="78" t="s">
        <v>143</v>
      </c>
      <c r="H26" s="78" t="str">
        <f>VLOOKUP(C26,'[1]Tabela CMED 2018'!F:AG,28,0)</f>
        <v>NEGATIVA</v>
      </c>
      <c r="I26" s="81">
        <v>1</v>
      </c>
      <c r="J26" s="82">
        <v>4.3299999999999998E-2</v>
      </c>
      <c r="K26" s="58">
        <v>152.30093399999998</v>
      </c>
      <c r="L26" s="58">
        <v>176</v>
      </c>
      <c r="M26" s="58">
        <v>188.2</v>
      </c>
      <c r="N26" s="58">
        <v>189.52</v>
      </c>
      <c r="O26" s="58">
        <v>190.85</v>
      </c>
      <c r="P26" s="58">
        <v>196.38</v>
      </c>
      <c r="Q26" s="58">
        <v>163.84</v>
      </c>
      <c r="R26" s="83"/>
      <c r="S26" s="84">
        <v>204.3062804680101</v>
      </c>
      <c r="T26" s="84">
        <v>235.1</v>
      </c>
      <c r="U26" s="84">
        <v>250.86</v>
      </c>
      <c r="V26" s="84">
        <v>252.56</v>
      </c>
      <c r="W26" s="84">
        <v>254.27</v>
      </c>
      <c r="X26" s="84">
        <v>261.39</v>
      </c>
      <c r="Y26" s="84">
        <v>226.5</v>
      </c>
      <c r="Z26" s="83"/>
      <c r="AA26" s="85">
        <v>121.59706570559999</v>
      </c>
      <c r="AB26" s="85">
        <v>140.51839999999999</v>
      </c>
      <c r="AC26" s="85">
        <v>150.25887999999998</v>
      </c>
      <c r="AD26" s="85">
        <v>151.31276800000001</v>
      </c>
      <c r="AE26" s="85">
        <v>152.37464</v>
      </c>
      <c r="AF26" s="85">
        <v>156.78979200000001</v>
      </c>
      <c r="AG26" s="85">
        <v>130.809856</v>
      </c>
      <c r="AH26" s="83" t="s">
        <v>95</v>
      </c>
      <c r="AI26" s="83" t="s">
        <v>95</v>
      </c>
      <c r="AJ26" s="83" t="s">
        <v>95</v>
      </c>
      <c r="AK26" s="83"/>
      <c r="AL26" s="83"/>
      <c r="AM26" s="86">
        <v>0.04</v>
      </c>
      <c r="AN26" s="86">
        <v>0.04</v>
      </c>
      <c r="AO26" s="86">
        <v>0.04</v>
      </c>
      <c r="AP26" s="86">
        <v>0.04</v>
      </c>
      <c r="AQ26" s="86">
        <v>0.04</v>
      </c>
      <c r="AR26" s="87">
        <v>0.04</v>
      </c>
      <c r="AS26" s="86">
        <v>0.04</v>
      </c>
      <c r="AT26" s="86">
        <v>0.04</v>
      </c>
      <c r="AU26" s="86">
        <v>0.04</v>
      </c>
      <c r="AV26" s="86">
        <v>0.04</v>
      </c>
      <c r="AW26" s="86">
        <v>0.04</v>
      </c>
      <c r="AX26" s="86">
        <v>0.04</v>
      </c>
      <c r="AY26" s="86">
        <v>0.04</v>
      </c>
      <c r="AZ26" s="86">
        <v>0.04</v>
      </c>
      <c r="BA26" s="86">
        <v>0.04</v>
      </c>
      <c r="BB26" s="86">
        <v>0.04</v>
      </c>
      <c r="BC26" s="86">
        <v>0.04</v>
      </c>
      <c r="BD26" s="86">
        <v>0.04</v>
      </c>
      <c r="BE26" s="86">
        <v>0.04</v>
      </c>
      <c r="BF26" s="86">
        <v>0.04</v>
      </c>
      <c r="BG26" s="86">
        <v>0.04</v>
      </c>
      <c r="BH26" s="86">
        <v>0.04</v>
      </c>
      <c r="BI26" s="86">
        <v>0.04</v>
      </c>
      <c r="BJ26" s="88">
        <v>0.12</v>
      </c>
      <c r="BK26" s="86">
        <v>0.04</v>
      </c>
      <c r="BL26" s="86">
        <v>0.04</v>
      </c>
      <c r="BM26" s="86">
        <v>0.04</v>
      </c>
      <c r="BN26" s="86">
        <v>0</v>
      </c>
      <c r="BO26" s="83"/>
      <c r="BP26" s="86">
        <f>VLOOKUP(BP$8,'[1]Tabelas Master data'!$V:$W,2,0)</f>
        <v>0.17</v>
      </c>
      <c r="BQ26" s="86">
        <f>VLOOKUP(BQ$8,'[1]Tabelas Master data'!$V:$W,2,0)</f>
        <v>0.17</v>
      </c>
      <c r="BR26" s="86">
        <f>VLOOKUP(BR$8,'[1]Tabelas Master data'!$V:$W,2,0)</f>
        <v>0.18</v>
      </c>
      <c r="BS26" s="86">
        <f>VLOOKUP(BS$8,'[1]Tabelas Master data'!$V:$W,2,0)</f>
        <v>0.18</v>
      </c>
      <c r="BT26" s="86">
        <f>VLOOKUP(BT$8,'[1]Tabelas Master data'!$V:$W,2,0)</f>
        <v>0.18</v>
      </c>
      <c r="BU26" s="86">
        <f>VLOOKUP(BU$8,'[1]Tabelas Master data'!$V:$W,2,0)</f>
        <v>0.18</v>
      </c>
      <c r="BV26" s="86">
        <f>VLOOKUP(BV$8,'[1]Tabelas Master data'!$V:$W,2,0)</f>
        <v>0.17</v>
      </c>
      <c r="BW26" s="86">
        <f>VLOOKUP(BW$8,'[1]Tabelas Master data'!$V:$W,2,0)</f>
        <v>0.17</v>
      </c>
      <c r="BX26" s="86">
        <f>VLOOKUP(BX$8,'[1]Tabelas Master data'!$V:$W,2,0)</f>
        <v>0.17</v>
      </c>
      <c r="BY26" s="86">
        <f>VLOOKUP(BY$8,'[1]Tabelas Master data'!$V:$W,2,0)</f>
        <v>0.18</v>
      </c>
      <c r="BZ26" s="86">
        <f>VLOOKUP(BZ$8,'[1]Tabelas Master data'!$V:$W,2,0)</f>
        <v>0.17</v>
      </c>
      <c r="CA26" s="86">
        <f>VLOOKUP(CA$8,'[1]Tabelas Master data'!$V:$W,2,0)</f>
        <v>0.17</v>
      </c>
      <c r="CB26" s="86">
        <f>VLOOKUP(CB$8,'[1]Tabelas Master data'!$V:$W,2,0)</f>
        <v>0.18</v>
      </c>
      <c r="CC26" s="86">
        <f>VLOOKUP(CC$8,'[1]Tabelas Master data'!$V:$W,2,0)</f>
        <v>0.17</v>
      </c>
      <c r="CD26" s="86">
        <f>VLOOKUP(CD$8,'[1]Tabelas Master data'!$V:$W,2,0)</f>
        <v>0.18</v>
      </c>
      <c r="CE26" s="86">
        <f>VLOOKUP(CE$8,'[1]Tabelas Master data'!$V:$W,2,0)</f>
        <v>0.18</v>
      </c>
      <c r="CF26" s="86">
        <f>VLOOKUP(CF$8,'[1]Tabelas Master data'!$V:$W,2,0)</f>
        <v>0.18</v>
      </c>
      <c r="CG26" s="86">
        <f>VLOOKUP(CG$8,'[1]Tabelas Master data'!$V:$W,2,0)</f>
        <v>0.18</v>
      </c>
      <c r="CH26" s="86">
        <f>VLOOKUP(CH$8,'[1]Tabelas Master data'!$V:$W,2,0)</f>
        <v>0.18</v>
      </c>
      <c r="CI26" s="86">
        <f>VLOOKUP(CI$8,'[1]Tabelas Master data'!$V:$W,2,0)</f>
        <v>0.18</v>
      </c>
      <c r="CJ26" s="86">
        <f>VLOOKUP(CJ$8,'[1]Tabelas Master data'!$V:$W,2,0)</f>
        <v>0.2</v>
      </c>
      <c r="CK26" s="89">
        <f>VLOOKUP(CK$8,'[1]Tabelas Master data'!$V:$W,2,0)</f>
        <v>0.17499999999999999</v>
      </c>
      <c r="CL26" s="86">
        <f>VLOOKUP(CL$8,'[1]Tabelas Master data'!$V:$W,2,0)</f>
        <v>0.17</v>
      </c>
      <c r="CM26" s="88">
        <v>0.12</v>
      </c>
      <c r="CN26" s="86">
        <f>VLOOKUP(CN$8,'[1]Tabelas Master data'!$V:$W,2,0)</f>
        <v>0.18</v>
      </c>
      <c r="CO26" s="86">
        <f>VLOOKUP(CO$8,'[1]Tabelas Master data'!$V:$W,2,0)</f>
        <v>0.18</v>
      </c>
      <c r="CP26" s="86">
        <f>VLOOKUP(CP$8,'[1]Tabelas Master data'!$V:$W,2,0)</f>
        <v>0.18</v>
      </c>
      <c r="CQ26" s="86">
        <f>VLOOKUP(CQ$8,'[1]Tabelas Master data'!$V:$W,2,0)</f>
        <v>0</v>
      </c>
      <c r="CR26" s="83"/>
      <c r="CS26" s="90">
        <f t="shared" ref="CS26:DH42" si="39">1-((BP26-1)/(AM26-1))</f>
        <v>0.13541666666666663</v>
      </c>
      <c r="CT26" s="90">
        <f t="shared" si="39"/>
        <v>0.13541666666666663</v>
      </c>
      <c r="CU26" s="90">
        <f t="shared" si="39"/>
        <v>0.14583333333333326</v>
      </c>
      <c r="CV26" s="90">
        <f t="shared" si="39"/>
        <v>0.14583333333333326</v>
      </c>
      <c r="CW26" s="90">
        <f t="shared" si="39"/>
        <v>0.14583333333333326</v>
      </c>
      <c r="CX26" s="90">
        <f t="shared" si="39"/>
        <v>0.14583333333333326</v>
      </c>
      <c r="CY26" s="90">
        <f t="shared" si="39"/>
        <v>0.13541666666666663</v>
      </c>
      <c r="CZ26" s="90">
        <f t="shared" si="39"/>
        <v>0.13541666666666663</v>
      </c>
      <c r="DA26" s="90">
        <f t="shared" si="39"/>
        <v>0.13541666666666663</v>
      </c>
      <c r="DB26" s="90">
        <f t="shared" si="39"/>
        <v>0.14583333333333326</v>
      </c>
      <c r="DC26" s="90">
        <f t="shared" si="39"/>
        <v>0.13541666666666663</v>
      </c>
      <c r="DD26" s="90">
        <f t="shared" si="39"/>
        <v>0.13541666666666663</v>
      </c>
      <c r="DE26" s="90">
        <f t="shared" si="39"/>
        <v>0.14583333333333326</v>
      </c>
      <c r="DF26" s="90">
        <f t="shared" si="39"/>
        <v>0.13541666666666663</v>
      </c>
      <c r="DG26" s="90">
        <f t="shared" si="39"/>
        <v>0.14583333333333326</v>
      </c>
      <c r="DH26" s="90">
        <f t="shared" si="36"/>
        <v>0.14583333333333326</v>
      </c>
      <c r="DI26" s="90">
        <f t="shared" si="3"/>
        <v>0.14583333333333326</v>
      </c>
      <c r="DJ26" s="90">
        <f t="shared" si="3"/>
        <v>0.14583333333333326</v>
      </c>
      <c r="DK26" s="90">
        <f t="shared" si="3"/>
        <v>0.14583333333333326</v>
      </c>
      <c r="DL26" s="90">
        <f t="shared" si="3"/>
        <v>0.14583333333333326</v>
      </c>
      <c r="DM26" s="90">
        <f t="shared" si="3"/>
        <v>0.16666666666666663</v>
      </c>
      <c r="DN26" s="90">
        <f t="shared" si="3"/>
        <v>0.140625</v>
      </c>
      <c r="DO26" s="90">
        <f t="shared" si="3"/>
        <v>0.13541666666666663</v>
      </c>
      <c r="DP26" s="90">
        <f t="shared" si="3"/>
        <v>0</v>
      </c>
      <c r="DQ26" s="90">
        <f t="shared" si="3"/>
        <v>0.14583333333333326</v>
      </c>
      <c r="DR26" s="90">
        <f t="shared" si="3"/>
        <v>0.14583333333333326</v>
      </c>
      <c r="DS26" s="90">
        <f t="shared" si="3"/>
        <v>0.14583333333333326</v>
      </c>
      <c r="DT26" s="90">
        <f t="shared" si="3"/>
        <v>0</v>
      </c>
      <c r="DU26" s="83"/>
      <c r="DV26" s="91">
        <f t="shared" si="23"/>
        <v>162.71458333333334</v>
      </c>
      <c r="DW26" s="91">
        <f t="shared" si="23"/>
        <v>162.71458333333334</v>
      </c>
      <c r="DX26" s="92">
        <f t="shared" si="24"/>
        <v>163.01770833333333</v>
      </c>
      <c r="DY26" s="92">
        <f t="shared" si="24"/>
        <v>163.01770833333333</v>
      </c>
      <c r="DZ26" s="92">
        <f t="shared" si="24"/>
        <v>163.01770833333333</v>
      </c>
      <c r="EA26" s="92">
        <f t="shared" si="24"/>
        <v>163.01770833333333</v>
      </c>
      <c r="EB26" s="91">
        <f t="shared" si="25"/>
        <v>162.71458333333334</v>
      </c>
      <c r="EC26" s="91">
        <f t="shared" si="25"/>
        <v>162.71458333333334</v>
      </c>
      <c r="ED26" s="91">
        <f t="shared" si="25"/>
        <v>162.71458333333334</v>
      </c>
      <c r="EE26" s="92">
        <f t="shared" si="26"/>
        <v>163.01770833333333</v>
      </c>
      <c r="EF26" s="91">
        <f t="shared" si="27"/>
        <v>162.71458333333334</v>
      </c>
      <c r="EG26" s="91">
        <f t="shared" si="27"/>
        <v>162.71458333333334</v>
      </c>
      <c r="EH26" s="93">
        <f t="shared" si="28"/>
        <v>163.01770833333333</v>
      </c>
      <c r="EI26" s="91">
        <f t="shared" si="27"/>
        <v>162.71458333333334</v>
      </c>
      <c r="EJ26" s="92">
        <f t="shared" si="37"/>
        <v>163.01770833333333</v>
      </c>
      <c r="EK26" s="93">
        <f t="shared" si="37"/>
        <v>163.01770833333333</v>
      </c>
      <c r="EL26" s="92">
        <f t="shared" si="37"/>
        <v>163.01770833333333</v>
      </c>
      <c r="EM26" s="92">
        <f t="shared" si="37"/>
        <v>163.01770833333333</v>
      </c>
      <c r="EN26" s="92">
        <f t="shared" si="37"/>
        <v>163.01770833333333</v>
      </c>
      <c r="EO26" s="93">
        <f t="shared" si="37"/>
        <v>163.01770833333333</v>
      </c>
      <c r="EP26" s="92">
        <f t="shared" si="29"/>
        <v>163.65</v>
      </c>
      <c r="EQ26" s="94">
        <f t="shared" si="30"/>
        <v>162.86875000000001</v>
      </c>
      <c r="ER26" s="91">
        <f t="shared" si="31"/>
        <v>162.71458333333334</v>
      </c>
      <c r="ES26" s="95">
        <f t="shared" si="11"/>
        <v>176</v>
      </c>
      <c r="ET26" s="93">
        <f t="shared" si="32"/>
        <v>163.01770833333333</v>
      </c>
      <c r="EU26" s="92">
        <f t="shared" si="32"/>
        <v>163.01770833333333</v>
      </c>
      <c r="EV26" s="92">
        <f t="shared" si="32"/>
        <v>163.01770833333333</v>
      </c>
      <c r="EW26" s="96">
        <f t="shared" si="33"/>
        <v>163.84</v>
      </c>
      <c r="EX26" s="95">
        <f t="shared" si="13"/>
        <v>188.2</v>
      </c>
      <c r="EY26" s="97"/>
      <c r="FA26" s="75">
        <f t="shared" si="34"/>
        <v>162.71458333333334</v>
      </c>
      <c r="FB26" s="76">
        <v>0.13</v>
      </c>
      <c r="FC26" s="75">
        <f t="shared" si="38"/>
        <v>141.56</v>
      </c>
      <c r="FD26" s="77" t="s">
        <v>96</v>
      </c>
      <c r="FE26" s="77">
        <v>1</v>
      </c>
      <c r="FF26" s="77" t="s">
        <v>97</v>
      </c>
    </row>
    <row r="27" spans="1:16358" x14ac:dyDescent="0.25">
      <c r="A27" s="99" t="s">
        <v>140</v>
      </c>
      <c r="B27" s="78" t="s">
        <v>146</v>
      </c>
      <c r="C27" s="79">
        <v>5413787010790</v>
      </c>
      <c r="D27" s="81" t="s">
        <v>91</v>
      </c>
      <c r="E27" s="78" t="s">
        <v>147</v>
      </c>
      <c r="F27" s="78" t="s">
        <v>93</v>
      </c>
      <c r="G27" s="78" t="s">
        <v>143</v>
      </c>
      <c r="H27" s="78" t="str">
        <f>VLOOKUP(C27,'[1]Tabela CMED 2018'!F:AG,28,0)</f>
        <v>NEGATIVA</v>
      </c>
      <c r="I27" s="81">
        <v>1</v>
      </c>
      <c r="J27" s="82">
        <v>4.3299999999999998E-2</v>
      </c>
      <c r="K27" s="58">
        <v>228.46183399999995</v>
      </c>
      <c r="L27" s="58">
        <v>264</v>
      </c>
      <c r="M27" s="58">
        <v>282.31</v>
      </c>
      <c r="N27" s="58">
        <v>284.27999999999997</v>
      </c>
      <c r="O27" s="58">
        <v>286.27999999999997</v>
      </c>
      <c r="P27" s="58">
        <v>294.57</v>
      </c>
      <c r="Q27" s="58">
        <v>245.76</v>
      </c>
      <c r="R27" s="83"/>
      <c r="S27" s="84">
        <v>306.47341620006057</v>
      </c>
      <c r="T27" s="84">
        <v>352.65</v>
      </c>
      <c r="U27" s="84">
        <v>376.3</v>
      </c>
      <c r="V27" s="84">
        <v>378.84</v>
      </c>
      <c r="W27" s="84">
        <v>381.42</v>
      </c>
      <c r="X27" s="84">
        <v>392.08</v>
      </c>
      <c r="Y27" s="84">
        <v>339.75</v>
      </c>
      <c r="Z27" s="83"/>
      <c r="AA27" s="85">
        <v>182.40392826559997</v>
      </c>
      <c r="AB27" s="85">
        <v>210.77760000000001</v>
      </c>
      <c r="AC27" s="85">
        <v>225.39630400000001</v>
      </c>
      <c r="AD27" s="85">
        <v>226.96915199999998</v>
      </c>
      <c r="AE27" s="85">
        <v>228.56595199999998</v>
      </c>
      <c r="AF27" s="85">
        <v>235.18468799999999</v>
      </c>
      <c r="AG27" s="85">
        <v>196.21478399999998</v>
      </c>
      <c r="AH27" s="83" t="s">
        <v>95</v>
      </c>
      <c r="AI27" s="83" t="s">
        <v>95</v>
      </c>
      <c r="AJ27" s="83" t="s">
        <v>95</v>
      </c>
      <c r="AK27" s="83"/>
      <c r="AL27" s="83"/>
      <c r="AM27" s="86">
        <v>0.04</v>
      </c>
      <c r="AN27" s="86">
        <v>0.04</v>
      </c>
      <c r="AO27" s="86">
        <v>0.04</v>
      </c>
      <c r="AP27" s="86">
        <v>0.04</v>
      </c>
      <c r="AQ27" s="86">
        <v>0.04</v>
      </c>
      <c r="AR27" s="87">
        <v>0.04</v>
      </c>
      <c r="AS27" s="86">
        <v>0.04</v>
      </c>
      <c r="AT27" s="86">
        <v>0.04</v>
      </c>
      <c r="AU27" s="86">
        <v>0.04</v>
      </c>
      <c r="AV27" s="86">
        <v>0.04</v>
      </c>
      <c r="AW27" s="86">
        <v>0.04</v>
      </c>
      <c r="AX27" s="86">
        <v>0.04</v>
      </c>
      <c r="AY27" s="86">
        <v>0.04</v>
      </c>
      <c r="AZ27" s="86">
        <v>0.04</v>
      </c>
      <c r="BA27" s="86">
        <v>0.04</v>
      </c>
      <c r="BB27" s="86">
        <v>0.04</v>
      </c>
      <c r="BC27" s="86">
        <v>0.04</v>
      </c>
      <c r="BD27" s="86">
        <v>0.04</v>
      </c>
      <c r="BE27" s="86">
        <v>0.04</v>
      </c>
      <c r="BF27" s="86">
        <v>0.04</v>
      </c>
      <c r="BG27" s="86">
        <v>0.04</v>
      </c>
      <c r="BH27" s="86">
        <v>0.04</v>
      </c>
      <c r="BI27" s="86">
        <v>0.04</v>
      </c>
      <c r="BJ27" s="88">
        <v>0.12</v>
      </c>
      <c r="BK27" s="86">
        <v>0.04</v>
      </c>
      <c r="BL27" s="86">
        <v>0.04</v>
      </c>
      <c r="BM27" s="86">
        <v>0.04</v>
      </c>
      <c r="BN27" s="86">
        <v>0</v>
      </c>
      <c r="BO27" s="83"/>
      <c r="BP27" s="86">
        <f>VLOOKUP(BP$8,'[1]Tabelas Master data'!$V:$W,2,0)</f>
        <v>0.17</v>
      </c>
      <c r="BQ27" s="86">
        <f>VLOOKUP(BQ$8,'[1]Tabelas Master data'!$V:$W,2,0)</f>
        <v>0.17</v>
      </c>
      <c r="BR27" s="86">
        <f>VLOOKUP(BR$8,'[1]Tabelas Master data'!$V:$W,2,0)</f>
        <v>0.18</v>
      </c>
      <c r="BS27" s="86">
        <f>VLOOKUP(BS$8,'[1]Tabelas Master data'!$V:$W,2,0)</f>
        <v>0.18</v>
      </c>
      <c r="BT27" s="86">
        <f>VLOOKUP(BT$8,'[1]Tabelas Master data'!$V:$W,2,0)</f>
        <v>0.18</v>
      </c>
      <c r="BU27" s="86">
        <f>VLOOKUP(BU$8,'[1]Tabelas Master data'!$V:$W,2,0)</f>
        <v>0.18</v>
      </c>
      <c r="BV27" s="86">
        <f>VLOOKUP(BV$8,'[1]Tabelas Master data'!$V:$W,2,0)</f>
        <v>0.17</v>
      </c>
      <c r="BW27" s="86">
        <f>VLOOKUP(BW$8,'[1]Tabelas Master data'!$V:$W,2,0)</f>
        <v>0.17</v>
      </c>
      <c r="BX27" s="86">
        <f>VLOOKUP(BX$8,'[1]Tabelas Master data'!$V:$W,2,0)</f>
        <v>0.17</v>
      </c>
      <c r="BY27" s="86">
        <f>VLOOKUP(BY$8,'[1]Tabelas Master data'!$V:$W,2,0)</f>
        <v>0.18</v>
      </c>
      <c r="BZ27" s="86">
        <f>VLOOKUP(BZ$8,'[1]Tabelas Master data'!$V:$W,2,0)</f>
        <v>0.17</v>
      </c>
      <c r="CA27" s="86">
        <f>VLOOKUP(CA$8,'[1]Tabelas Master data'!$V:$W,2,0)</f>
        <v>0.17</v>
      </c>
      <c r="CB27" s="86">
        <f>VLOOKUP(CB$8,'[1]Tabelas Master data'!$V:$W,2,0)</f>
        <v>0.18</v>
      </c>
      <c r="CC27" s="86">
        <f>VLOOKUP(CC$8,'[1]Tabelas Master data'!$V:$W,2,0)</f>
        <v>0.17</v>
      </c>
      <c r="CD27" s="86">
        <f>VLOOKUP(CD$8,'[1]Tabelas Master data'!$V:$W,2,0)</f>
        <v>0.18</v>
      </c>
      <c r="CE27" s="86">
        <f>VLOOKUP(CE$8,'[1]Tabelas Master data'!$V:$W,2,0)</f>
        <v>0.18</v>
      </c>
      <c r="CF27" s="86">
        <f>VLOOKUP(CF$8,'[1]Tabelas Master data'!$V:$W,2,0)</f>
        <v>0.18</v>
      </c>
      <c r="CG27" s="86">
        <f>VLOOKUP(CG$8,'[1]Tabelas Master data'!$V:$W,2,0)</f>
        <v>0.18</v>
      </c>
      <c r="CH27" s="86">
        <f>VLOOKUP(CH$8,'[1]Tabelas Master data'!$V:$W,2,0)</f>
        <v>0.18</v>
      </c>
      <c r="CI27" s="86">
        <f>VLOOKUP(CI$8,'[1]Tabelas Master data'!$V:$W,2,0)</f>
        <v>0.18</v>
      </c>
      <c r="CJ27" s="86">
        <f>VLOOKUP(CJ$8,'[1]Tabelas Master data'!$V:$W,2,0)</f>
        <v>0.2</v>
      </c>
      <c r="CK27" s="89">
        <f>VLOOKUP(CK$8,'[1]Tabelas Master data'!$V:$W,2,0)</f>
        <v>0.17499999999999999</v>
      </c>
      <c r="CL27" s="86">
        <f>VLOOKUP(CL$8,'[1]Tabelas Master data'!$V:$W,2,0)</f>
        <v>0.17</v>
      </c>
      <c r="CM27" s="88">
        <v>0.12</v>
      </c>
      <c r="CN27" s="86">
        <f>VLOOKUP(CN$8,'[1]Tabelas Master data'!$V:$W,2,0)</f>
        <v>0.18</v>
      </c>
      <c r="CO27" s="86">
        <f>VLOOKUP(CO$8,'[1]Tabelas Master data'!$V:$W,2,0)</f>
        <v>0.18</v>
      </c>
      <c r="CP27" s="86">
        <f>VLOOKUP(CP$8,'[1]Tabelas Master data'!$V:$W,2,0)</f>
        <v>0.18</v>
      </c>
      <c r="CQ27" s="86">
        <f>VLOOKUP(CQ$8,'[1]Tabelas Master data'!$V:$W,2,0)</f>
        <v>0</v>
      </c>
      <c r="CR27" s="83"/>
      <c r="CS27" s="90">
        <f t="shared" si="39"/>
        <v>0.13541666666666663</v>
      </c>
      <c r="CT27" s="90">
        <f t="shared" si="39"/>
        <v>0.13541666666666663</v>
      </c>
      <c r="CU27" s="90">
        <f t="shared" si="39"/>
        <v>0.14583333333333326</v>
      </c>
      <c r="CV27" s="90">
        <f t="shared" si="39"/>
        <v>0.14583333333333326</v>
      </c>
      <c r="CW27" s="90">
        <f t="shared" si="39"/>
        <v>0.14583333333333326</v>
      </c>
      <c r="CX27" s="90">
        <f t="shared" si="39"/>
        <v>0.14583333333333326</v>
      </c>
      <c r="CY27" s="90">
        <f t="shared" si="39"/>
        <v>0.13541666666666663</v>
      </c>
      <c r="CZ27" s="90">
        <f t="shared" si="39"/>
        <v>0.13541666666666663</v>
      </c>
      <c r="DA27" s="90">
        <f t="shared" si="39"/>
        <v>0.13541666666666663</v>
      </c>
      <c r="DB27" s="90">
        <f t="shared" si="39"/>
        <v>0.14583333333333326</v>
      </c>
      <c r="DC27" s="90">
        <f t="shared" si="39"/>
        <v>0.13541666666666663</v>
      </c>
      <c r="DD27" s="90">
        <f t="shared" si="39"/>
        <v>0.13541666666666663</v>
      </c>
      <c r="DE27" s="90">
        <f t="shared" si="39"/>
        <v>0.14583333333333326</v>
      </c>
      <c r="DF27" s="90">
        <f t="shared" si="39"/>
        <v>0.13541666666666663</v>
      </c>
      <c r="DG27" s="90">
        <f t="shared" si="39"/>
        <v>0.14583333333333326</v>
      </c>
      <c r="DH27" s="90">
        <f t="shared" si="36"/>
        <v>0.14583333333333326</v>
      </c>
      <c r="DI27" s="90">
        <f t="shared" si="3"/>
        <v>0.14583333333333326</v>
      </c>
      <c r="DJ27" s="90">
        <f t="shared" si="3"/>
        <v>0.14583333333333326</v>
      </c>
      <c r="DK27" s="90">
        <f t="shared" si="3"/>
        <v>0.14583333333333326</v>
      </c>
      <c r="DL27" s="90">
        <f t="shared" si="3"/>
        <v>0.14583333333333326</v>
      </c>
      <c r="DM27" s="90">
        <f t="shared" si="3"/>
        <v>0.16666666666666663</v>
      </c>
      <c r="DN27" s="90">
        <f t="shared" si="3"/>
        <v>0.140625</v>
      </c>
      <c r="DO27" s="90">
        <f t="shared" si="3"/>
        <v>0.13541666666666663</v>
      </c>
      <c r="DP27" s="90">
        <f t="shared" si="3"/>
        <v>0</v>
      </c>
      <c r="DQ27" s="90">
        <f t="shared" si="3"/>
        <v>0.14583333333333326</v>
      </c>
      <c r="DR27" s="90">
        <f t="shared" si="3"/>
        <v>0.14583333333333326</v>
      </c>
      <c r="DS27" s="90">
        <f t="shared" si="3"/>
        <v>0.14583333333333326</v>
      </c>
      <c r="DT27" s="90">
        <f t="shared" si="3"/>
        <v>0</v>
      </c>
      <c r="DU27" s="83"/>
      <c r="DV27" s="91">
        <f t="shared" si="23"/>
        <v>244.08052083333334</v>
      </c>
      <c r="DW27" s="91">
        <f t="shared" si="23"/>
        <v>244.08052083333334</v>
      </c>
      <c r="DX27" s="92">
        <f t="shared" si="24"/>
        <v>244.53083333333333</v>
      </c>
      <c r="DY27" s="92">
        <f t="shared" si="24"/>
        <v>244.53083333333333</v>
      </c>
      <c r="DZ27" s="92">
        <f t="shared" si="24"/>
        <v>244.53083333333333</v>
      </c>
      <c r="EA27" s="92">
        <f t="shared" si="24"/>
        <v>244.53083333333333</v>
      </c>
      <c r="EB27" s="91">
        <f t="shared" si="25"/>
        <v>244.08052083333334</v>
      </c>
      <c r="EC27" s="91">
        <f t="shared" si="25"/>
        <v>244.08052083333334</v>
      </c>
      <c r="ED27" s="91">
        <f t="shared" si="25"/>
        <v>244.08052083333334</v>
      </c>
      <c r="EE27" s="92">
        <f t="shared" si="26"/>
        <v>244.53083333333333</v>
      </c>
      <c r="EF27" s="91">
        <f t="shared" si="27"/>
        <v>244.08052083333334</v>
      </c>
      <c r="EG27" s="91">
        <f t="shared" si="27"/>
        <v>244.08052083333334</v>
      </c>
      <c r="EH27" s="93">
        <f t="shared" si="28"/>
        <v>244.53083333333333</v>
      </c>
      <c r="EI27" s="91">
        <f t="shared" si="27"/>
        <v>244.08052083333334</v>
      </c>
      <c r="EJ27" s="92">
        <f t="shared" si="37"/>
        <v>244.53083333333333</v>
      </c>
      <c r="EK27" s="93">
        <f t="shared" si="37"/>
        <v>244.53083333333333</v>
      </c>
      <c r="EL27" s="92">
        <f t="shared" si="37"/>
        <v>244.53083333333333</v>
      </c>
      <c r="EM27" s="92">
        <f t="shared" si="37"/>
        <v>244.53083333333333</v>
      </c>
      <c r="EN27" s="92">
        <f t="shared" si="37"/>
        <v>244.53083333333333</v>
      </c>
      <c r="EO27" s="93">
        <f t="shared" si="37"/>
        <v>244.53083333333333</v>
      </c>
      <c r="EP27" s="92">
        <f t="shared" si="29"/>
        <v>245.47499999999999</v>
      </c>
      <c r="EQ27" s="94">
        <f t="shared" si="30"/>
        <v>244.30312499999997</v>
      </c>
      <c r="ER27" s="91">
        <f t="shared" si="31"/>
        <v>244.08052083333334</v>
      </c>
      <c r="ES27" s="95">
        <f t="shared" si="11"/>
        <v>264</v>
      </c>
      <c r="ET27" s="93">
        <f t="shared" si="32"/>
        <v>244.53083333333333</v>
      </c>
      <c r="EU27" s="92">
        <f t="shared" si="32"/>
        <v>244.53083333333333</v>
      </c>
      <c r="EV27" s="92">
        <f t="shared" si="32"/>
        <v>244.53083333333333</v>
      </c>
      <c r="EW27" s="96">
        <f t="shared" si="33"/>
        <v>245.76</v>
      </c>
      <c r="EX27" s="95">
        <f t="shared" si="13"/>
        <v>282.31</v>
      </c>
      <c r="EY27" s="97"/>
      <c r="FA27" s="75">
        <f t="shared" si="34"/>
        <v>244.08052083333334</v>
      </c>
      <c r="FB27" s="76">
        <v>0.13</v>
      </c>
      <c r="FC27" s="75">
        <f t="shared" si="38"/>
        <v>212.35</v>
      </c>
      <c r="FD27" s="77" t="s">
        <v>96</v>
      </c>
      <c r="FE27" s="77">
        <v>1</v>
      </c>
      <c r="FF27" s="77" t="s">
        <v>97</v>
      </c>
    </row>
    <row r="28" spans="1:16358" x14ac:dyDescent="0.25">
      <c r="A28" s="99" t="s">
        <v>140</v>
      </c>
      <c r="B28" s="78" t="s">
        <v>148</v>
      </c>
      <c r="C28" s="79">
        <v>5413787012794</v>
      </c>
      <c r="D28" s="81" t="s">
        <v>91</v>
      </c>
      <c r="E28" s="78" t="s">
        <v>149</v>
      </c>
      <c r="F28" s="78" t="s">
        <v>93</v>
      </c>
      <c r="G28" s="78" t="s">
        <v>143</v>
      </c>
      <c r="H28" s="78" t="str">
        <f>VLOOKUP(C28,'[1]Tabela CMED 2018'!F:AG,28,0)</f>
        <v>NEGATIVA</v>
      </c>
      <c r="I28" s="81">
        <v>1</v>
      </c>
      <c r="J28" s="82">
        <v>4.3299999999999998E-2</v>
      </c>
      <c r="K28" s="58">
        <v>297.37179899999995</v>
      </c>
      <c r="L28" s="58">
        <v>343.64</v>
      </c>
      <c r="M28" s="58">
        <v>367.48</v>
      </c>
      <c r="N28" s="58">
        <v>370.04</v>
      </c>
      <c r="O28" s="58">
        <v>372.65</v>
      </c>
      <c r="P28" s="58">
        <v>383.43</v>
      </c>
      <c r="Q28" s="58">
        <v>319.89999999999998</v>
      </c>
      <c r="R28" s="83"/>
      <c r="S28" s="84">
        <v>398.91368079049812</v>
      </c>
      <c r="T28" s="84">
        <v>459.03</v>
      </c>
      <c r="U28" s="84">
        <v>489.82</v>
      </c>
      <c r="V28" s="84">
        <v>493.12</v>
      </c>
      <c r="W28" s="84">
        <v>496.48</v>
      </c>
      <c r="X28" s="84">
        <v>510.36</v>
      </c>
      <c r="Y28" s="84">
        <v>442.24</v>
      </c>
      <c r="Z28" s="83"/>
      <c r="AA28" s="85">
        <v>237.42164432159996</v>
      </c>
      <c r="AB28" s="85">
        <v>274.36217599999998</v>
      </c>
      <c r="AC28" s="85">
        <v>293.39603199999999</v>
      </c>
      <c r="AD28" s="85">
        <v>295.43993599999999</v>
      </c>
      <c r="AE28" s="85">
        <v>297.52375999999998</v>
      </c>
      <c r="AF28" s="85">
        <v>306.13051200000001</v>
      </c>
      <c r="AG28" s="85">
        <v>255.40815999999998</v>
      </c>
      <c r="AH28" s="83" t="s">
        <v>95</v>
      </c>
      <c r="AI28" s="83" t="s">
        <v>95</v>
      </c>
      <c r="AJ28" s="83" t="s">
        <v>95</v>
      </c>
      <c r="AK28" s="83"/>
      <c r="AL28" s="83"/>
      <c r="AM28" s="86">
        <v>0.04</v>
      </c>
      <c r="AN28" s="86">
        <v>0.04</v>
      </c>
      <c r="AO28" s="86">
        <v>0.04</v>
      </c>
      <c r="AP28" s="86">
        <v>0.04</v>
      </c>
      <c r="AQ28" s="86">
        <v>0.04</v>
      </c>
      <c r="AR28" s="87">
        <v>0.04</v>
      </c>
      <c r="AS28" s="86">
        <v>0.04</v>
      </c>
      <c r="AT28" s="86">
        <v>0.04</v>
      </c>
      <c r="AU28" s="86">
        <v>0.04</v>
      </c>
      <c r="AV28" s="86">
        <v>0.04</v>
      </c>
      <c r="AW28" s="86">
        <v>0.04</v>
      </c>
      <c r="AX28" s="86">
        <v>0.04</v>
      </c>
      <c r="AY28" s="86">
        <v>0.04</v>
      </c>
      <c r="AZ28" s="86">
        <v>0.04</v>
      </c>
      <c r="BA28" s="86">
        <v>0.04</v>
      </c>
      <c r="BB28" s="86">
        <v>0.04</v>
      </c>
      <c r="BC28" s="86">
        <v>0.04</v>
      </c>
      <c r="BD28" s="86">
        <v>0.04</v>
      </c>
      <c r="BE28" s="86">
        <v>0.04</v>
      </c>
      <c r="BF28" s="86">
        <v>0.04</v>
      </c>
      <c r="BG28" s="86">
        <v>0.04</v>
      </c>
      <c r="BH28" s="86">
        <v>0.04</v>
      </c>
      <c r="BI28" s="86">
        <v>0.04</v>
      </c>
      <c r="BJ28" s="88">
        <v>0.12</v>
      </c>
      <c r="BK28" s="86">
        <v>0.04</v>
      </c>
      <c r="BL28" s="86">
        <v>0.04</v>
      </c>
      <c r="BM28" s="86">
        <v>0.04</v>
      </c>
      <c r="BN28" s="86">
        <v>0</v>
      </c>
      <c r="BO28" s="83"/>
      <c r="BP28" s="86">
        <f>VLOOKUP(BP$8,'[1]Tabelas Master data'!$V:$W,2,0)</f>
        <v>0.17</v>
      </c>
      <c r="BQ28" s="86">
        <f>VLOOKUP(BQ$8,'[1]Tabelas Master data'!$V:$W,2,0)</f>
        <v>0.17</v>
      </c>
      <c r="BR28" s="86">
        <f>VLOOKUP(BR$8,'[1]Tabelas Master data'!$V:$W,2,0)</f>
        <v>0.18</v>
      </c>
      <c r="BS28" s="86">
        <f>VLOOKUP(BS$8,'[1]Tabelas Master data'!$V:$W,2,0)</f>
        <v>0.18</v>
      </c>
      <c r="BT28" s="86">
        <f>VLOOKUP(BT$8,'[1]Tabelas Master data'!$V:$W,2,0)</f>
        <v>0.18</v>
      </c>
      <c r="BU28" s="86">
        <f>VLOOKUP(BU$8,'[1]Tabelas Master data'!$V:$W,2,0)</f>
        <v>0.18</v>
      </c>
      <c r="BV28" s="86">
        <f>VLOOKUP(BV$8,'[1]Tabelas Master data'!$V:$W,2,0)</f>
        <v>0.17</v>
      </c>
      <c r="BW28" s="86">
        <f>VLOOKUP(BW$8,'[1]Tabelas Master data'!$V:$W,2,0)</f>
        <v>0.17</v>
      </c>
      <c r="BX28" s="86">
        <f>VLOOKUP(BX$8,'[1]Tabelas Master data'!$V:$W,2,0)</f>
        <v>0.17</v>
      </c>
      <c r="BY28" s="86">
        <f>VLOOKUP(BY$8,'[1]Tabelas Master data'!$V:$W,2,0)</f>
        <v>0.18</v>
      </c>
      <c r="BZ28" s="86">
        <f>VLOOKUP(BZ$8,'[1]Tabelas Master data'!$V:$W,2,0)</f>
        <v>0.17</v>
      </c>
      <c r="CA28" s="86">
        <f>VLOOKUP(CA$8,'[1]Tabelas Master data'!$V:$W,2,0)</f>
        <v>0.17</v>
      </c>
      <c r="CB28" s="86">
        <f>VLOOKUP(CB$8,'[1]Tabelas Master data'!$V:$W,2,0)</f>
        <v>0.18</v>
      </c>
      <c r="CC28" s="86">
        <f>VLOOKUP(CC$8,'[1]Tabelas Master data'!$V:$W,2,0)</f>
        <v>0.17</v>
      </c>
      <c r="CD28" s="86">
        <f>VLOOKUP(CD$8,'[1]Tabelas Master data'!$V:$W,2,0)</f>
        <v>0.18</v>
      </c>
      <c r="CE28" s="86">
        <f>VLOOKUP(CE$8,'[1]Tabelas Master data'!$V:$W,2,0)</f>
        <v>0.18</v>
      </c>
      <c r="CF28" s="86">
        <f>VLOOKUP(CF$8,'[1]Tabelas Master data'!$V:$W,2,0)</f>
        <v>0.18</v>
      </c>
      <c r="CG28" s="86">
        <f>VLOOKUP(CG$8,'[1]Tabelas Master data'!$V:$W,2,0)</f>
        <v>0.18</v>
      </c>
      <c r="CH28" s="86">
        <f>VLOOKUP(CH$8,'[1]Tabelas Master data'!$V:$W,2,0)</f>
        <v>0.18</v>
      </c>
      <c r="CI28" s="86">
        <f>VLOOKUP(CI$8,'[1]Tabelas Master data'!$V:$W,2,0)</f>
        <v>0.18</v>
      </c>
      <c r="CJ28" s="86">
        <f>VLOOKUP(CJ$8,'[1]Tabelas Master data'!$V:$W,2,0)</f>
        <v>0.2</v>
      </c>
      <c r="CK28" s="89">
        <f>VLOOKUP(CK$8,'[1]Tabelas Master data'!$V:$W,2,0)</f>
        <v>0.17499999999999999</v>
      </c>
      <c r="CL28" s="86">
        <f>VLOOKUP(CL$8,'[1]Tabelas Master data'!$V:$W,2,0)</f>
        <v>0.17</v>
      </c>
      <c r="CM28" s="88">
        <v>0.12</v>
      </c>
      <c r="CN28" s="86">
        <f>VLOOKUP(CN$8,'[1]Tabelas Master data'!$V:$W,2,0)</f>
        <v>0.18</v>
      </c>
      <c r="CO28" s="86">
        <f>VLOOKUP(CO$8,'[1]Tabelas Master data'!$V:$W,2,0)</f>
        <v>0.18</v>
      </c>
      <c r="CP28" s="86">
        <f>VLOOKUP(CP$8,'[1]Tabelas Master data'!$V:$W,2,0)</f>
        <v>0.18</v>
      </c>
      <c r="CQ28" s="86">
        <f>VLOOKUP(CQ$8,'[1]Tabelas Master data'!$V:$W,2,0)</f>
        <v>0</v>
      </c>
      <c r="CR28" s="83"/>
      <c r="CS28" s="90">
        <f t="shared" si="39"/>
        <v>0.13541666666666663</v>
      </c>
      <c r="CT28" s="90">
        <f t="shared" si="39"/>
        <v>0.13541666666666663</v>
      </c>
      <c r="CU28" s="90">
        <f t="shared" si="39"/>
        <v>0.14583333333333326</v>
      </c>
      <c r="CV28" s="90">
        <f t="shared" si="39"/>
        <v>0.14583333333333326</v>
      </c>
      <c r="CW28" s="90">
        <f t="shared" si="39"/>
        <v>0.14583333333333326</v>
      </c>
      <c r="CX28" s="90">
        <f t="shared" si="39"/>
        <v>0.14583333333333326</v>
      </c>
      <c r="CY28" s="90">
        <f t="shared" si="39"/>
        <v>0.13541666666666663</v>
      </c>
      <c r="CZ28" s="90">
        <f t="shared" si="39"/>
        <v>0.13541666666666663</v>
      </c>
      <c r="DA28" s="90">
        <f t="shared" si="39"/>
        <v>0.13541666666666663</v>
      </c>
      <c r="DB28" s="90">
        <f t="shared" si="39"/>
        <v>0.14583333333333326</v>
      </c>
      <c r="DC28" s="90">
        <f t="shared" si="39"/>
        <v>0.13541666666666663</v>
      </c>
      <c r="DD28" s="90">
        <f t="shared" si="39"/>
        <v>0.13541666666666663</v>
      </c>
      <c r="DE28" s="90">
        <f t="shared" si="39"/>
        <v>0.14583333333333326</v>
      </c>
      <c r="DF28" s="90">
        <f t="shared" si="39"/>
        <v>0.13541666666666663</v>
      </c>
      <c r="DG28" s="90">
        <f t="shared" si="39"/>
        <v>0.14583333333333326</v>
      </c>
      <c r="DH28" s="90">
        <f t="shared" si="36"/>
        <v>0.14583333333333326</v>
      </c>
      <c r="DI28" s="90">
        <f t="shared" si="3"/>
        <v>0.14583333333333326</v>
      </c>
      <c r="DJ28" s="90">
        <f t="shared" si="3"/>
        <v>0.14583333333333326</v>
      </c>
      <c r="DK28" s="90">
        <f t="shared" si="3"/>
        <v>0.14583333333333326</v>
      </c>
      <c r="DL28" s="90">
        <f t="shared" si="3"/>
        <v>0.14583333333333326</v>
      </c>
      <c r="DM28" s="90">
        <f t="shared" si="3"/>
        <v>0.16666666666666663</v>
      </c>
      <c r="DN28" s="90">
        <f t="shared" si="3"/>
        <v>0.140625</v>
      </c>
      <c r="DO28" s="90">
        <f t="shared" si="3"/>
        <v>0.13541666666666663</v>
      </c>
      <c r="DP28" s="90">
        <f t="shared" si="3"/>
        <v>0</v>
      </c>
      <c r="DQ28" s="90">
        <f t="shared" si="3"/>
        <v>0.14583333333333326</v>
      </c>
      <c r="DR28" s="90">
        <f t="shared" si="3"/>
        <v>0.14583333333333326</v>
      </c>
      <c r="DS28" s="90">
        <f t="shared" si="3"/>
        <v>0.14583333333333326</v>
      </c>
      <c r="DT28" s="90">
        <f t="shared" si="3"/>
        <v>0</v>
      </c>
      <c r="DU28" s="83"/>
      <c r="DV28" s="91">
        <f t="shared" si="23"/>
        <v>317.71708333333333</v>
      </c>
      <c r="DW28" s="91">
        <f t="shared" si="23"/>
        <v>317.71708333333333</v>
      </c>
      <c r="DX28" s="92">
        <f t="shared" si="24"/>
        <v>318.30520833333333</v>
      </c>
      <c r="DY28" s="92">
        <f t="shared" si="24"/>
        <v>318.30520833333333</v>
      </c>
      <c r="DZ28" s="92">
        <f t="shared" si="24"/>
        <v>318.30520833333333</v>
      </c>
      <c r="EA28" s="92">
        <f t="shared" si="24"/>
        <v>318.30520833333333</v>
      </c>
      <c r="EB28" s="91">
        <f t="shared" si="25"/>
        <v>317.71708333333333</v>
      </c>
      <c r="EC28" s="91">
        <f t="shared" si="25"/>
        <v>317.71708333333333</v>
      </c>
      <c r="ED28" s="91">
        <f t="shared" si="25"/>
        <v>317.71708333333333</v>
      </c>
      <c r="EE28" s="92">
        <f t="shared" si="26"/>
        <v>318.30520833333333</v>
      </c>
      <c r="EF28" s="91">
        <f t="shared" si="27"/>
        <v>317.71708333333333</v>
      </c>
      <c r="EG28" s="91">
        <f t="shared" si="27"/>
        <v>317.71708333333333</v>
      </c>
      <c r="EH28" s="93">
        <f t="shared" si="28"/>
        <v>318.30520833333333</v>
      </c>
      <c r="EI28" s="91">
        <f t="shared" si="27"/>
        <v>317.71708333333333</v>
      </c>
      <c r="EJ28" s="92">
        <f t="shared" si="37"/>
        <v>318.30520833333333</v>
      </c>
      <c r="EK28" s="93">
        <f t="shared" si="37"/>
        <v>318.30520833333333</v>
      </c>
      <c r="EL28" s="92">
        <f t="shared" si="37"/>
        <v>318.30520833333333</v>
      </c>
      <c r="EM28" s="92">
        <f t="shared" si="37"/>
        <v>318.30520833333333</v>
      </c>
      <c r="EN28" s="92">
        <f t="shared" si="37"/>
        <v>318.30520833333333</v>
      </c>
      <c r="EO28" s="93">
        <f t="shared" si="37"/>
        <v>318.30520833333333</v>
      </c>
      <c r="EP28" s="92">
        <f t="shared" si="29"/>
        <v>319.52500000000003</v>
      </c>
      <c r="EQ28" s="94">
        <f t="shared" si="30"/>
        <v>318.00312500000001</v>
      </c>
      <c r="ER28" s="91">
        <f t="shared" si="31"/>
        <v>317.71708333333333</v>
      </c>
      <c r="ES28" s="95">
        <f t="shared" si="11"/>
        <v>343.64</v>
      </c>
      <c r="ET28" s="93">
        <f t="shared" si="32"/>
        <v>318.30520833333333</v>
      </c>
      <c r="EU28" s="92">
        <f t="shared" si="32"/>
        <v>318.30520833333333</v>
      </c>
      <c r="EV28" s="92">
        <f t="shared" si="32"/>
        <v>318.30520833333333</v>
      </c>
      <c r="EW28" s="96">
        <f t="shared" si="33"/>
        <v>319.89999999999998</v>
      </c>
      <c r="EX28" s="95">
        <f t="shared" si="13"/>
        <v>367.48</v>
      </c>
      <c r="EY28" s="97"/>
      <c r="FA28" s="75">
        <f t="shared" si="34"/>
        <v>317.71708333333333</v>
      </c>
      <c r="FB28" s="76">
        <v>0.13</v>
      </c>
      <c r="FC28" s="75">
        <f t="shared" si="38"/>
        <v>276.41000000000003</v>
      </c>
      <c r="FD28" s="77" t="s">
        <v>96</v>
      </c>
      <c r="FE28" s="77">
        <v>1</v>
      </c>
      <c r="FF28" s="77" t="s">
        <v>97</v>
      </c>
    </row>
    <row r="29" spans="1:16358" x14ac:dyDescent="0.25">
      <c r="A29" s="99" t="s">
        <v>140</v>
      </c>
      <c r="B29" s="78" t="s">
        <v>150</v>
      </c>
      <c r="C29" s="79">
        <v>4030729003750</v>
      </c>
      <c r="D29" s="81" t="s">
        <v>91</v>
      </c>
      <c r="E29" s="78" t="s">
        <v>151</v>
      </c>
      <c r="F29" s="78" t="s">
        <v>93</v>
      </c>
      <c r="G29" s="78" t="s">
        <v>143</v>
      </c>
      <c r="H29" s="78" t="str">
        <f>VLOOKUP(C29,'[1]Tabela CMED 2018'!F:AG,28,0)</f>
        <v>NEGATIVA</v>
      </c>
      <c r="I29" s="81">
        <v>1</v>
      </c>
      <c r="J29" s="82">
        <v>4.3299999999999998E-2</v>
      </c>
      <c r="K29" s="58">
        <v>108.79532399999999</v>
      </c>
      <c r="L29" s="58">
        <v>125.72</v>
      </c>
      <c r="M29" s="58">
        <v>134.44</v>
      </c>
      <c r="N29" s="58">
        <v>135.38</v>
      </c>
      <c r="O29" s="58">
        <v>136.33000000000001</v>
      </c>
      <c r="P29" s="58">
        <v>140.27000000000001</v>
      </c>
      <c r="Q29" s="58">
        <v>117.03</v>
      </c>
      <c r="R29" s="83"/>
      <c r="S29" s="84">
        <v>145.94505361833191</v>
      </c>
      <c r="T29" s="84">
        <v>167.93</v>
      </c>
      <c r="U29" s="84">
        <v>179.2</v>
      </c>
      <c r="V29" s="84">
        <v>180.41</v>
      </c>
      <c r="W29" s="84">
        <v>181.63</v>
      </c>
      <c r="X29" s="84">
        <v>186.7</v>
      </c>
      <c r="Y29" s="84">
        <v>161.79</v>
      </c>
      <c r="Z29" s="83"/>
      <c r="AA29" s="85">
        <v>86.862186681599994</v>
      </c>
      <c r="AB29" s="85">
        <v>100.374848</v>
      </c>
      <c r="AC29" s="85">
        <v>107.336896</v>
      </c>
      <c r="AD29" s="85">
        <v>108.08739199999999</v>
      </c>
      <c r="AE29" s="85">
        <v>108.84587200000001</v>
      </c>
      <c r="AF29" s="85">
        <v>111.991568</v>
      </c>
      <c r="AG29" s="85">
        <v>93.436751999999998</v>
      </c>
      <c r="AH29" s="83" t="s">
        <v>95</v>
      </c>
      <c r="AI29" s="83" t="s">
        <v>95</v>
      </c>
      <c r="AJ29" s="83" t="s">
        <v>95</v>
      </c>
      <c r="AK29" s="83"/>
      <c r="AL29" s="83"/>
      <c r="AM29" s="86">
        <v>0.04</v>
      </c>
      <c r="AN29" s="86">
        <v>0.04</v>
      </c>
      <c r="AO29" s="86">
        <v>0.04</v>
      </c>
      <c r="AP29" s="86">
        <v>0.04</v>
      </c>
      <c r="AQ29" s="86">
        <v>0.04</v>
      </c>
      <c r="AR29" s="87">
        <v>0.04</v>
      </c>
      <c r="AS29" s="86">
        <v>0.04</v>
      </c>
      <c r="AT29" s="86">
        <v>0.04</v>
      </c>
      <c r="AU29" s="86">
        <v>0.04</v>
      </c>
      <c r="AV29" s="86">
        <v>0.04</v>
      </c>
      <c r="AW29" s="86">
        <v>0.04</v>
      </c>
      <c r="AX29" s="86">
        <v>0.04</v>
      </c>
      <c r="AY29" s="86">
        <v>0.04</v>
      </c>
      <c r="AZ29" s="86">
        <v>0.04</v>
      </c>
      <c r="BA29" s="86">
        <v>0.04</v>
      </c>
      <c r="BB29" s="86">
        <v>0.04</v>
      </c>
      <c r="BC29" s="86">
        <v>0.04</v>
      </c>
      <c r="BD29" s="86">
        <v>0.04</v>
      </c>
      <c r="BE29" s="86">
        <v>0.04</v>
      </c>
      <c r="BF29" s="86">
        <v>0.04</v>
      </c>
      <c r="BG29" s="86">
        <v>0.04</v>
      </c>
      <c r="BH29" s="86">
        <v>0.04</v>
      </c>
      <c r="BI29" s="86">
        <v>0.04</v>
      </c>
      <c r="BJ29" s="88">
        <v>0.12</v>
      </c>
      <c r="BK29" s="86">
        <v>0.04</v>
      </c>
      <c r="BL29" s="86">
        <v>0.04</v>
      </c>
      <c r="BM29" s="86">
        <v>0.04</v>
      </c>
      <c r="BN29" s="86">
        <v>0</v>
      </c>
      <c r="BO29" s="83"/>
      <c r="BP29" s="86">
        <f>VLOOKUP(BP$8,'[1]Tabelas Master data'!$V:$W,2,0)</f>
        <v>0.17</v>
      </c>
      <c r="BQ29" s="86">
        <f>VLOOKUP(BQ$8,'[1]Tabelas Master data'!$V:$W,2,0)</f>
        <v>0.17</v>
      </c>
      <c r="BR29" s="86">
        <f>VLOOKUP(BR$8,'[1]Tabelas Master data'!$V:$W,2,0)</f>
        <v>0.18</v>
      </c>
      <c r="BS29" s="86">
        <f>VLOOKUP(BS$8,'[1]Tabelas Master data'!$V:$W,2,0)</f>
        <v>0.18</v>
      </c>
      <c r="BT29" s="86">
        <f>VLOOKUP(BT$8,'[1]Tabelas Master data'!$V:$W,2,0)</f>
        <v>0.18</v>
      </c>
      <c r="BU29" s="86">
        <f>VLOOKUP(BU$8,'[1]Tabelas Master data'!$V:$W,2,0)</f>
        <v>0.18</v>
      </c>
      <c r="BV29" s="86">
        <f>VLOOKUP(BV$8,'[1]Tabelas Master data'!$V:$W,2,0)</f>
        <v>0.17</v>
      </c>
      <c r="BW29" s="86">
        <f>VLOOKUP(BW$8,'[1]Tabelas Master data'!$V:$W,2,0)</f>
        <v>0.17</v>
      </c>
      <c r="BX29" s="86">
        <f>VLOOKUP(BX$8,'[1]Tabelas Master data'!$V:$W,2,0)</f>
        <v>0.17</v>
      </c>
      <c r="BY29" s="86">
        <f>VLOOKUP(BY$8,'[1]Tabelas Master data'!$V:$W,2,0)</f>
        <v>0.18</v>
      </c>
      <c r="BZ29" s="86">
        <f>VLOOKUP(BZ$8,'[1]Tabelas Master data'!$V:$W,2,0)</f>
        <v>0.17</v>
      </c>
      <c r="CA29" s="86">
        <f>VLOOKUP(CA$8,'[1]Tabelas Master data'!$V:$W,2,0)</f>
        <v>0.17</v>
      </c>
      <c r="CB29" s="86">
        <f>VLOOKUP(CB$8,'[1]Tabelas Master data'!$V:$W,2,0)</f>
        <v>0.18</v>
      </c>
      <c r="CC29" s="86">
        <f>VLOOKUP(CC$8,'[1]Tabelas Master data'!$V:$W,2,0)</f>
        <v>0.17</v>
      </c>
      <c r="CD29" s="86">
        <f>VLOOKUP(CD$8,'[1]Tabelas Master data'!$V:$W,2,0)</f>
        <v>0.18</v>
      </c>
      <c r="CE29" s="86">
        <f>VLOOKUP(CE$8,'[1]Tabelas Master data'!$V:$W,2,0)</f>
        <v>0.18</v>
      </c>
      <c r="CF29" s="86">
        <f>VLOOKUP(CF$8,'[1]Tabelas Master data'!$V:$W,2,0)</f>
        <v>0.18</v>
      </c>
      <c r="CG29" s="86">
        <f>VLOOKUP(CG$8,'[1]Tabelas Master data'!$V:$W,2,0)</f>
        <v>0.18</v>
      </c>
      <c r="CH29" s="86">
        <f>VLOOKUP(CH$8,'[1]Tabelas Master data'!$V:$W,2,0)</f>
        <v>0.18</v>
      </c>
      <c r="CI29" s="86">
        <f>VLOOKUP(CI$8,'[1]Tabelas Master data'!$V:$W,2,0)</f>
        <v>0.18</v>
      </c>
      <c r="CJ29" s="86">
        <f>VLOOKUP(CJ$8,'[1]Tabelas Master data'!$V:$W,2,0)</f>
        <v>0.2</v>
      </c>
      <c r="CK29" s="89">
        <f>VLOOKUP(CK$8,'[1]Tabelas Master data'!$V:$W,2,0)</f>
        <v>0.17499999999999999</v>
      </c>
      <c r="CL29" s="86">
        <f>VLOOKUP(CL$8,'[1]Tabelas Master data'!$V:$W,2,0)</f>
        <v>0.17</v>
      </c>
      <c r="CM29" s="88">
        <v>0.12</v>
      </c>
      <c r="CN29" s="86">
        <f>VLOOKUP(CN$8,'[1]Tabelas Master data'!$V:$W,2,0)</f>
        <v>0.18</v>
      </c>
      <c r="CO29" s="86">
        <f>VLOOKUP(CO$8,'[1]Tabelas Master data'!$V:$W,2,0)</f>
        <v>0.18</v>
      </c>
      <c r="CP29" s="86">
        <f>VLOOKUP(CP$8,'[1]Tabelas Master data'!$V:$W,2,0)</f>
        <v>0.18</v>
      </c>
      <c r="CQ29" s="86">
        <f>VLOOKUP(CQ$8,'[1]Tabelas Master data'!$V:$W,2,0)</f>
        <v>0</v>
      </c>
      <c r="CR29" s="83"/>
      <c r="CS29" s="90">
        <f t="shared" si="39"/>
        <v>0.13541666666666663</v>
      </c>
      <c r="CT29" s="90">
        <f t="shared" si="39"/>
        <v>0.13541666666666663</v>
      </c>
      <c r="CU29" s="90">
        <f t="shared" si="39"/>
        <v>0.14583333333333326</v>
      </c>
      <c r="CV29" s="90">
        <f t="shared" si="39"/>
        <v>0.14583333333333326</v>
      </c>
      <c r="CW29" s="90">
        <f t="shared" si="39"/>
        <v>0.14583333333333326</v>
      </c>
      <c r="CX29" s="90">
        <f t="shared" si="39"/>
        <v>0.14583333333333326</v>
      </c>
      <c r="CY29" s="90">
        <f t="shared" si="39"/>
        <v>0.13541666666666663</v>
      </c>
      <c r="CZ29" s="90">
        <f t="shared" si="39"/>
        <v>0.13541666666666663</v>
      </c>
      <c r="DA29" s="90">
        <f t="shared" si="39"/>
        <v>0.13541666666666663</v>
      </c>
      <c r="DB29" s="90">
        <f t="shared" si="39"/>
        <v>0.14583333333333326</v>
      </c>
      <c r="DC29" s="90">
        <f t="shared" si="39"/>
        <v>0.13541666666666663</v>
      </c>
      <c r="DD29" s="90">
        <f t="shared" si="39"/>
        <v>0.13541666666666663</v>
      </c>
      <c r="DE29" s="90">
        <f t="shared" si="39"/>
        <v>0.14583333333333326</v>
      </c>
      <c r="DF29" s="90">
        <f t="shared" si="39"/>
        <v>0.13541666666666663</v>
      </c>
      <c r="DG29" s="90">
        <f t="shared" si="39"/>
        <v>0.14583333333333326</v>
      </c>
      <c r="DH29" s="90">
        <f t="shared" si="36"/>
        <v>0.14583333333333326</v>
      </c>
      <c r="DI29" s="90">
        <f t="shared" si="3"/>
        <v>0.14583333333333326</v>
      </c>
      <c r="DJ29" s="90">
        <f t="shared" si="3"/>
        <v>0.14583333333333326</v>
      </c>
      <c r="DK29" s="90">
        <f t="shared" si="3"/>
        <v>0.14583333333333326</v>
      </c>
      <c r="DL29" s="90">
        <f t="shared" si="3"/>
        <v>0.14583333333333326</v>
      </c>
      <c r="DM29" s="90">
        <f t="shared" si="3"/>
        <v>0.16666666666666663</v>
      </c>
      <c r="DN29" s="90">
        <f t="shared" si="3"/>
        <v>0.140625</v>
      </c>
      <c r="DO29" s="90">
        <f t="shared" si="3"/>
        <v>0.13541666666666663</v>
      </c>
      <c r="DP29" s="90">
        <f t="shared" si="3"/>
        <v>0</v>
      </c>
      <c r="DQ29" s="90">
        <f t="shared" si="3"/>
        <v>0.14583333333333326</v>
      </c>
      <c r="DR29" s="90">
        <f t="shared" si="3"/>
        <v>0.14583333333333326</v>
      </c>
      <c r="DS29" s="90">
        <f t="shared" si="3"/>
        <v>0.14583333333333326</v>
      </c>
      <c r="DT29" s="90">
        <f t="shared" si="3"/>
        <v>0</v>
      </c>
      <c r="DU29" s="83"/>
      <c r="DV29" s="91">
        <f t="shared" si="23"/>
        <v>116.23458333333333</v>
      </c>
      <c r="DW29" s="91">
        <f t="shared" si="23"/>
        <v>116.23458333333333</v>
      </c>
      <c r="DX29" s="92">
        <f t="shared" si="24"/>
        <v>116.44854166666669</v>
      </c>
      <c r="DY29" s="92">
        <f t="shared" si="24"/>
        <v>116.44854166666669</v>
      </c>
      <c r="DZ29" s="92">
        <f t="shared" si="24"/>
        <v>116.44854166666669</v>
      </c>
      <c r="EA29" s="92">
        <f t="shared" si="24"/>
        <v>116.44854166666669</v>
      </c>
      <c r="EB29" s="91">
        <f t="shared" si="25"/>
        <v>116.23458333333333</v>
      </c>
      <c r="EC29" s="91">
        <f t="shared" si="25"/>
        <v>116.23458333333333</v>
      </c>
      <c r="ED29" s="91">
        <f t="shared" si="25"/>
        <v>116.23458333333333</v>
      </c>
      <c r="EE29" s="92">
        <f t="shared" si="26"/>
        <v>116.44854166666669</v>
      </c>
      <c r="EF29" s="91">
        <f t="shared" si="27"/>
        <v>116.23458333333333</v>
      </c>
      <c r="EG29" s="91">
        <f t="shared" si="27"/>
        <v>116.23458333333333</v>
      </c>
      <c r="EH29" s="93">
        <f t="shared" si="28"/>
        <v>116.44854166666669</v>
      </c>
      <c r="EI29" s="91">
        <f t="shared" si="27"/>
        <v>116.23458333333333</v>
      </c>
      <c r="EJ29" s="92">
        <f t="shared" si="37"/>
        <v>116.44854166666669</v>
      </c>
      <c r="EK29" s="93">
        <f t="shared" si="37"/>
        <v>116.44854166666669</v>
      </c>
      <c r="EL29" s="92">
        <f t="shared" si="37"/>
        <v>116.44854166666669</v>
      </c>
      <c r="EM29" s="92">
        <f t="shared" si="37"/>
        <v>116.44854166666669</v>
      </c>
      <c r="EN29" s="92">
        <f t="shared" si="37"/>
        <v>116.44854166666669</v>
      </c>
      <c r="EO29" s="93">
        <f t="shared" si="37"/>
        <v>116.44854166666669</v>
      </c>
      <c r="EP29" s="92">
        <f t="shared" si="29"/>
        <v>116.89166666666668</v>
      </c>
      <c r="EQ29" s="94">
        <f t="shared" si="30"/>
        <v>116.34218749999999</v>
      </c>
      <c r="ER29" s="91">
        <f t="shared" si="31"/>
        <v>116.23458333333333</v>
      </c>
      <c r="ES29" s="95">
        <f t="shared" si="11"/>
        <v>125.72</v>
      </c>
      <c r="ET29" s="93">
        <f t="shared" si="32"/>
        <v>116.44854166666669</v>
      </c>
      <c r="EU29" s="92">
        <f t="shared" si="32"/>
        <v>116.44854166666669</v>
      </c>
      <c r="EV29" s="92">
        <f t="shared" si="32"/>
        <v>116.44854166666669</v>
      </c>
      <c r="EW29" s="96">
        <f t="shared" si="33"/>
        <v>117.03</v>
      </c>
      <c r="EX29" s="95">
        <f t="shared" si="13"/>
        <v>134.44</v>
      </c>
      <c r="EY29" s="97"/>
      <c r="FA29" s="75">
        <f t="shared" si="34"/>
        <v>116.23458333333333</v>
      </c>
      <c r="FB29" s="76">
        <v>0.13</v>
      </c>
      <c r="FC29" s="75">
        <f t="shared" si="38"/>
        <v>101.12</v>
      </c>
      <c r="FD29" s="77" t="s">
        <v>96</v>
      </c>
      <c r="FE29" s="77">
        <v>1</v>
      </c>
      <c r="FF29" s="77" t="s">
        <v>97</v>
      </c>
    </row>
    <row r="30" spans="1:16358" x14ac:dyDescent="0.25">
      <c r="A30" s="99" t="s">
        <v>108</v>
      </c>
      <c r="B30" s="78" t="s">
        <v>152</v>
      </c>
      <c r="C30" s="79">
        <v>5413787003792</v>
      </c>
      <c r="D30" s="81" t="s">
        <v>91</v>
      </c>
      <c r="E30" s="78" t="s">
        <v>153</v>
      </c>
      <c r="F30" s="78" t="s">
        <v>93</v>
      </c>
      <c r="G30" s="78" t="s">
        <v>111</v>
      </c>
      <c r="H30" s="78" t="str">
        <f>VLOOKUP(C30,'[1]Tabela CMED 2018'!F:AG,28,0)</f>
        <v>NEGATIVA</v>
      </c>
      <c r="I30" s="81">
        <v>1</v>
      </c>
      <c r="J30" s="82">
        <v>4.3299999999999998E-2</v>
      </c>
      <c r="K30" s="58">
        <v>82.045111999999989</v>
      </c>
      <c r="L30" s="58">
        <v>94.82</v>
      </c>
      <c r="M30" s="58">
        <v>101.39</v>
      </c>
      <c r="N30" s="58">
        <v>102.1</v>
      </c>
      <c r="O30" s="58">
        <v>102.82</v>
      </c>
      <c r="P30" s="58">
        <v>105.79</v>
      </c>
      <c r="Q30" s="58">
        <v>88.26</v>
      </c>
      <c r="R30" s="83"/>
      <c r="S30" s="84">
        <v>110.06059662970485</v>
      </c>
      <c r="T30" s="84">
        <v>126.66</v>
      </c>
      <c r="U30" s="84">
        <v>135.15</v>
      </c>
      <c r="V30" s="84">
        <v>136.06</v>
      </c>
      <c r="W30" s="84">
        <v>136.97999999999999</v>
      </c>
      <c r="X30" s="84">
        <v>140.81</v>
      </c>
      <c r="Y30" s="84">
        <v>122.01</v>
      </c>
      <c r="Z30" s="83"/>
      <c r="AA30" s="85">
        <v>65.504817420799995</v>
      </c>
      <c r="AB30" s="85">
        <v>75.704287999999991</v>
      </c>
      <c r="AC30" s="85">
        <v>80.949776</v>
      </c>
      <c r="AD30" s="85">
        <v>81.516639999999995</v>
      </c>
      <c r="AE30" s="85">
        <v>82.091487999999998</v>
      </c>
      <c r="AF30" s="85">
        <v>84.462736000000007</v>
      </c>
      <c r="AG30" s="85">
        <v>70.466784000000004</v>
      </c>
      <c r="AH30" s="83" t="s">
        <v>95</v>
      </c>
      <c r="AI30" s="83" t="s">
        <v>95</v>
      </c>
      <c r="AJ30" s="83" t="s">
        <v>95</v>
      </c>
      <c r="AK30" s="83"/>
      <c r="AL30" s="83"/>
      <c r="AM30" s="86">
        <v>0.04</v>
      </c>
      <c r="AN30" s="86">
        <v>0.04</v>
      </c>
      <c r="AO30" s="86">
        <v>0.04</v>
      </c>
      <c r="AP30" s="86">
        <v>0.04</v>
      </c>
      <c r="AQ30" s="86">
        <v>0.04</v>
      </c>
      <c r="AR30" s="87">
        <v>0.04</v>
      </c>
      <c r="AS30" s="86">
        <v>0.04</v>
      </c>
      <c r="AT30" s="86">
        <v>0.04</v>
      </c>
      <c r="AU30" s="86">
        <v>0.04</v>
      </c>
      <c r="AV30" s="86">
        <v>0.04</v>
      </c>
      <c r="AW30" s="86">
        <v>0.04</v>
      </c>
      <c r="AX30" s="86">
        <v>0.04</v>
      </c>
      <c r="AY30" s="86">
        <v>0.04</v>
      </c>
      <c r="AZ30" s="86">
        <v>0.04</v>
      </c>
      <c r="BA30" s="86">
        <v>0.04</v>
      </c>
      <c r="BB30" s="86">
        <v>0.04</v>
      </c>
      <c r="BC30" s="86">
        <v>0.04</v>
      </c>
      <c r="BD30" s="86">
        <v>0.04</v>
      </c>
      <c r="BE30" s="86">
        <v>0.04</v>
      </c>
      <c r="BF30" s="86">
        <v>0.04</v>
      </c>
      <c r="BG30" s="86">
        <v>0.04</v>
      </c>
      <c r="BH30" s="86">
        <v>0.04</v>
      </c>
      <c r="BI30" s="86">
        <v>0.04</v>
      </c>
      <c r="BJ30" s="88">
        <v>0.12</v>
      </c>
      <c r="BK30" s="86">
        <v>0.04</v>
      </c>
      <c r="BL30" s="86">
        <v>0.04</v>
      </c>
      <c r="BM30" s="86">
        <v>0.04</v>
      </c>
      <c r="BN30" s="86">
        <v>0</v>
      </c>
      <c r="BO30" s="83"/>
      <c r="BP30" s="86">
        <f>VLOOKUP(BP$8,'[1]Tabelas Master data'!$V:$W,2,0)</f>
        <v>0.17</v>
      </c>
      <c r="BQ30" s="86">
        <f>VLOOKUP(BQ$8,'[1]Tabelas Master data'!$V:$W,2,0)</f>
        <v>0.17</v>
      </c>
      <c r="BR30" s="86">
        <f>VLOOKUP(BR$8,'[1]Tabelas Master data'!$V:$W,2,0)</f>
        <v>0.18</v>
      </c>
      <c r="BS30" s="86">
        <f>VLOOKUP(BS$8,'[1]Tabelas Master data'!$V:$W,2,0)</f>
        <v>0.18</v>
      </c>
      <c r="BT30" s="86">
        <f>VLOOKUP(BT$8,'[1]Tabelas Master data'!$V:$W,2,0)</f>
        <v>0.18</v>
      </c>
      <c r="BU30" s="86">
        <f>VLOOKUP(BU$8,'[1]Tabelas Master data'!$V:$W,2,0)</f>
        <v>0.18</v>
      </c>
      <c r="BV30" s="86">
        <f>VLOOKUP(BV$8,'[1]Tabelas Master data'!$V:$W,2,0)</f>
        <v>0.17</v>
      </c>
      <c r="BW30" s="86">
        <f>VLOOKUP(BW$8,'[1]Tabelas Master data'!$V:$W,2,0)</f>
        <v>0.17</v>
      </c>
      <c r="BX30" s="86">
        <f>VLOOKUP(BX$8,'[1]Tabelas Master data'!$V:$W,2,0)</f>
        <v>0.17</v>
      </c>
      <c r="BY30" s="86">
        <f>VLOOKUP(BY$8,'[1]Tabelas Master data'!$V:$W,2,0)</f>
        <v>0.18</v>
      </c>
      <c r="BZ30" s="86">
        <f>VLOOKUP(BZ$8,'[1]Tabelas Master data'!$V:$W,2,0)</f>
        <v>0.17</v>
      </c>
      <c r="CA30" s="86">
        <f>VLOOKUP(CA$8,'[1]Tabelas Master data'!$V:$W,2,0)</f>
        <v>0.17</v>
      </c>
      <c r="CB30" s="86">
        <f>VLOOKUP(CB$8,'[1]Tabelas Master data'!$V:$W,2,0)</f>
        <v>0.18</v>
      </c>
      <c r="CC30" s="86">
        <f>VLOOKUP(CC$8,'[1]Tabelas Master data'!$V:$W,2,0)</f>
        <v>0.17</v>
      </c>
      <c r="CD30" s="86">
        <f>VLOOKUP(CD$8,'[1]Tabelas Master data'!$V:$W,2,0)</f>
        <v>0.18</v>
      </c>
      <c r="CE30" s="86">
        <f>VLOOKUP(CE$8,'[1]Tabelas Master data'!$V:$W,2,0)</f>
        <v>0.18</v>
      </c>
      <c r="CF30" s="86">
        <f>VLOOKUP(CF$8,'[1]Tabelas Master data'!$V:$W,2,0)</f>
        <v>0.18</v>
      </c>
      <c r="CG30" s="86">
        <f>VLOOKUP(CG$8,'[1]Tabelas Master data'!$V:$W,2,0)</f>
        <v>0.18</v>
      </c>
      <c r="CH30" s="86">
        <f>VLOOKUP(CH$8,'[1]Tabelas Master data'!$V:$W,2,0)</f>
        <v>0.18</v>
      </c>
      <c r="CI30" s="86">
        <f>VLOOKUP(CI$8,'[1]Tabelas Master data'!$V:$W,2,0)</f>
        <v>0.18</v>
      </c>
      <c r="CJ30" s="86">
        <f>VLOOKUP(CJ$8,'[1]Tabelas Master data'!$V:$W,2,0)</f>
        <v>0.2</v>
      </c>
      <c r="CK30" s="89">
        <f>VLOOKUP(CK$8,'[1]Tabelas Master data'!$V:$W,2,0)</f>
        <v>0.17499999999999999</v>
      </c>
      <c r="CL30" s="86">
        <f>VLOOKUP(CL$8,'[1]Tabelas Master data'!$V:$W,2,0)</f>
        <v>0.17</v>
      </c>
      <c r="CM30" s="88">
        <v>0.12</v>
      </c>
      <c r="CN30" s="86">
        <f>VLOOKUP(CN$8,'[1]Tabelas Master data'!$V:$W,2,0)</f>
        <v>0.18</v>
      </c>
      <c r="CO30" s="86">
        <f>VLOOKUP(CO$8,'[1]Tabelas Master data'!$V:$W,2,0)</f>
        <v>0.18</v>
      </c>
      <c r="CP30" s="86">
        <f>VLOOKUP(CP$8,'[1]Tabelas Master data'!$V:$W,2,0)</f>
        <v>0.18</v>
      </c>
      <c r="CQ30" s="86">
        <f>VLOOKUP(CQ$8,'[1]Tabelas Master data'!$V:$W,2,0)</f>
        <v>0</v>
      </c>
      <c r="CR30" s="83"/>
      <c r="CS30" s="90">
        <f t="shared" si="39"/>
        <v>0.13541666666666663</v>
      </c>
      <c r="CT30" s="90">
        <f t="shared" si="39"/>
        <v>0.13541666666666663</v>
      </c>
      <c r="CU30" s="90">
        <f t="shared" si="39"/>
        <v>0.14583333333333326</v>
      </c>
      <c r="CV30" s="90">
        <f t="shared" si="39"/>
        <v>0.14583333333333326</v>
      </c>
      <c r="CW30" s="90">
        <f t="shared" si="39"/>
        <v>0.14583333333333326</v>
      </c>
      <c r="CX30" s="90">
        <f t="shared" si="39"/>
        <v>0.14583333333333326</v>
      </c>
      <c r="CY30" s="90">
        <f t="shared" si="39"/>
        <v>0.13541666666666663</v>
      </c>
      <c r="CZ30" s="90">
        <f t="shared" si="39"/>
        <v>0.13541666666666663</v>
      </c>
      <c r="DA30" s="90">
        <f t="shared" si="39"/>
        <v>0.13541666666666663</v>
      </c>
      <c r="DB30" s="90">
        <f t="shared" si="39"/>
        <v>0.14583333333333326</v>
      </c>
      <c r="DC30" s="90">
        <f t="shared" si="39"/>
        <v>0.13541666666666663</v>
      </c>
      <c r="DD30" s="90">
        <f t="shared" si="39"/>
        <v>0.13541666666666663</v>
      </c>
      <c r="DE30" s="90">
        <f t="shared" si="39"/>
        <v>0.14583333333333326</v>
      </c>
      <c r="DF30" s="90">
        <f t="shared" si="39"/>
        <v>0.13541666666666663</v>
      </c>
      <c r="DG30" s="90">
        <f t="shared" si="39"/>
        <v>0.14583333333333326</v>
      </c>
      <c r="DH30" s="90">
        <f t="shared" si="36"/>
        <v>0.14583333333333326</v>
      </c>
      <c r="DI30" s="90">
        <f t="shared" si="3"/>
        <v>0.14583333333333326</v>
      </c>
      <c r="DJ30" s="90">
        <f t="shared" si="3"/>
        <v>0.14583333333333326</v>
      </c>
      <c r="DK30" s="90">
        <f t="shared" si="3"/>
        <v>0.14583333333333326</v>
      </c>
      <c r="DL30" s="90">
        <f t="shared" si="3"/>
        <v>0.14583333333333326</v>
      </c>
      <c r="DM30" s="90">
        <f t="shared" si="3"/>
        <v>0.16666666666666663</v>
      </c>
      <c r="DN30" s="90">
        <f t="shared" si="3"/>
        <v>0.140625</v>
      </c>
      <c r="DO30" s="90">
        <f t="shared" si="3"/>
        <v>0.13541666666666663</v>
      </c>
      <c r="DP30" s="90">
        <f t="shared" si="3"/>
        <v>0</v>
      </c>
      <c r="DQ30" s="90">
        <f t="shared" si="3"/>
        <v>0.14583333333333326</v>
      </c>
      <c r="DR30" s="90">
        <f t="shared" si="3"/>
        <v>0.14583333333333326</v>
      </c>
      <c r="DS30" s="90">
        <f t="shared" si="3"/>
        <v>0.14583333333333326</v>
      </c>
      <c r="DT30" s="90">
        <f t="shared" si="3"/>
        <v>0</v>
      </c>
      <c r="DU30" s="83"/>
      <c r="DV30" s="91">
        <f t="shared" si="23"/>
        <v>87.66010416666667</v>
      </c>
      <c r="DW30" s="91">
        <f t="shared" si="23"/>
        <v>87.66010416666667</v>
      </c>
      <c r="DX30" s="92">
        <f t="shared" si="24"/>
        <v>87.825416666666669</v>
      </c>
      <c r="DY30" s="92">
        <f t="shared" si="24"/>
        <v>87.825416666666669</v>
      </c>
      <c r="DZ30" s="92">
        <f t="shared" si="24"/>
        <v>87.825416666666669</v>
      </c>
      <c r="EA30" s="92">
        <f t="shared" si="24"/>
        <v>87.825416666666669</v>
      </c>
      <c r="EB30" s="91">
        <f t="shared" si="25"/>
        <v>87.66010416666667</v>
      </c>
      <c r="EC30" s="91">
        <f t="shared" si="25"/>
        <v>87.66010416666667</v>
      </c>
      <c r="ED30" s="91">
        <f t="shared" si="25"/>
        <v>87.66010416666667</v>
      </c>
      <c r="EE30" s="92">
        <f t="shared" si="26"/>
        <v>87.825416666666669</v>
      </c>
      <c r="EF30" s="91">
        <f t="shared" si="27"/>
        <v>87.66010416666667</v>
      </c>
      <c r="EG30" s="91">
        <f t="shared" si="27"/>
        <v>87.66010416666667</v>
      </c>
      <c r="EH30" s="93">
        <f t="shared" si="28"/>
        <v>87.825416666666669</v>
      </c>
      <c r="EI30" s="91">
        <f t="shared" si="27"/>
        <v>87.66010416666667</v>
      </c>
      <c r="EJ30" s="92">
        <f t="shared" si="37"/>
        <v>87.825416666666669</v>
      </c>
      <c r="EK30" s="93">
        <f t="shared" si="37"/>
        <v>87.825416666666669</v>
      </c>
      <c r="EL30" s="92">
        <f t="shared" si="37"/>
        <v>87.825416666666669</v>
      </c>
      <c r="EM30" s="92">
        <f t="shared" si="37"/>
        <v>87.825416666666669</v>
      </c>
      <c r="EN30" s="92">
        <f t="shared" si="37"/>
        <v>87.825416666666669</v>
      </c>
      <c r="EO30" s="93">
        <f t="shared" si="37"/>
        <v>87.825416666666669</v>
      </c>
      <c r="EP30" s="92">
        <f t="shared" si="29"/>
        <v>88.158333333333346</v>
      </c>
      <c r="EQ30" s="94">
        <f t="shared" si="30"/>
        <v>87.7421875</v>
      </c>
      <c r="ER30" s="91">
        <f t="shared" si="31"/>
        <v>87.66010416666667</v>
      </c>
      <c r="ES30" s="95">
        <f t="shared" si="11"/>
        <v>94.82</v>
      </c>
      <c r="ET30" s="93">
        <f t="shared" si="32"/>
        <v>87.825416666666669</v>
      </c>
      <c r="EU30" s="92">
        <f t="shared" si="32"/>
        <v>87.825416666666669</v>
      </c>
      <c r="EV30" s="92">
        <f t="shared" si="32"/>
        <v>87.825416666666669</v>
      </c>
      <c r="EW30" s="96">
        <f t="shared" si="33"/>
        <v>88.26</v>
      </c>
      <c r="EX30" s="95">
        <f t="shared" si="13"/>
        <v>101.39</v>
      </c>
      <c r="EY30" s="97"/>
      <c r="FA30" s="75">
        <f t="shared" si="34"/>
        <v>87.66010416666667</v>
      </c>
      <c r="FB30" s="76">
        <v>0.13</v>
      </c>
      <c r="FC30" s="75">
        <f t="shared" si="38"/>
        <v>76.260000000000005</v>
      </c>
      <c r="FD30" s="77" t="s">
        <v>96</v>
      </c>
      <c r="FE30" s="77">
        <v>1</v>
      </c>
      <c r="FF30" s="77" t="s">
        <v>97</v>
      </c>
    </row>
    <row r="31" spans="1:16358" x14ac:dyDescent="0.25">
      <c r="A31" s="99" t="s">
        <v>108</v>
      </c>
      <c r="B31" s="78" t="s">
        <v>154</v>
      </c>
      <c r="C31" s="79">
        <v>5413787005796</v>
      </c>
      <c r="D31" s="81" t="s">
        <v>91</v>
      </c>
      <c r="E31" s="78" t="s">
        <v>155</v>
      </c>
      <c r="F31" s="78" t="s">
        <v>93</v>
      </c>
      <c r="G31" s="78" t="s">
        <v>111</v>
      </c>
      <c r="H31" s="78" t="str">
        <f>VLOOKUP(C31,'[1]Tabela CMED 2018'!F:AG,28,0)</f>
        <v>NEGATIVA</v>
      </c>
      <c r="I31" s="81">
        <v>1</v>
      </c>
      <c r="J31" s="82">
        <v>4.3299999999999998E-2</v>
      </c>
      <c r="K31" s="58">
        <v>340.56441899999999</v>
      </c>
      <c r="L31" s="58">
        <v>393.55</v>
      </c>
      <c r="M31" s="58">
        <v>420.84</v>
      </c>
      <c r="N31" s="58">
        <v>423.78</v>
      </c>
      <c r="O31" s="58">
        <v>426.76</v>
      </c>
      <c r="P31" s="58">
        <v>439.12</v>
      </c>
      <c r="Q31" s="58">
        <v>366.35</v>
      </c>
      <c r="R31" s="83"/>
      <c r="S31" s="84">
        <v>456.85504269881176</v>
      </c>
      <c r="T31" s="84">
        <v>525.70000000000005</v>
      </c>
      <c r="U31" s="84">
        <v>560.95000000000005</v>
      </c>
      <c r="V31" s="84">
        <v>564.74</v>
      </c>
      <c r="W31" s="84">
        <v>568.58000000000004</v>
      </c>
      <c r="X31" s="84">
        <v>584.48</v>
      </c>
      <c r="Y31" s="84">
        <v>506.46</v>
      </c>
      <c r="Z31" s="83"/>
      <c r="AA31" s="85">
        <v>271.90663212959998</v>
      </c>
      <c r="AB31" s="85">
        <v>314.21032000000002</v>
      </c>
      <c r="AC31" s="85">
        <v>335.99865599999998</v>
      </c>
      <c r="AD31" s="85">
        <v>338.34595199999995</v>
      </c>
      <c r="AE31" s="85">
        <v>340.72518400000001</v>
      </c>
      <c r="AF31" s="85">
        <v>350.59340800000001</v>
      </c>
      <c r="AG31" s="85">
        <v>292.49384000000003</v>
      </c>
      <c r="AH31" s="83" t="s">
        <v>95</v>
      </c>
      <c r="AI31" s="83" t="s">
        <v>95</v>
      </c>
      <c r="AJ31" s="83" t="s">
        <v>95</v>
      </c>
      <c r="AK31" s="83"/>
      <c r="AL31" s="83"/>
      <c r="AM31" s="86">
        <v>0.04</v>
      </c>
      <c r="AN31" s="86">
        <v>0.04</v>
      </c>
      <c r="AO31" s="86">
        <v>0.04</v>
      </c>
      <c r="AP31" s="86">
        <v>0.04</v>
      </c>
      <c r="AQ31" s="86">
        <v>0.04</v>
      </c>
      <c r="AR31" s="87">
        <v>0.04</v>
      </c>
      <c r="AS31" s="86">
        <v>0.04</v>
      </c>
      <c r="AT31" s="86">
        <v>0.04</v>
      </c>
      <c r="AU31" s="86">
        <v>0.04</v>
      </c>
      <c r="AV31" s="86">
        <v>0.04</v>
      </c>
      <c r="AW31" s="86">
        <v>0.04</v>
      </c>
      <c r="AX31" s="86">
        <v>0.04</v>
      </c>
      <c r="AY31" s="86">
        <v>0.04</v>
      </c>
      <c r="AZ31" s="86">
        <v>0.04</v>
      </c>
      <c r="BA31" s="86">
        <v>0.04</v>
      </c>
      <c r="BB31" s="86">
        <v>0.04</v>
      </c>
      <c r="BC31" s="86">
        <v>0.04</v>
      </c>
      <c r="BD31" s="86">
        <v>0.04</v>
      </c>
      <c r="BE31" s="86">
        <v>0.04</v>
      </c>
      <c r="BF31" s="86">
        <v>0.04</v>
      </c>
      <c r="BG31" s="86">
        <v>0.04</v>
      </c>
      <c r="BH31" s="86">
        <v>0.04</v>
      </c>
      <c r="BI31" s="86">
        <v>0.04</v>
      </c>
      <c r="BJ31" s="88">
        <v>0.12</v>
      </c>
      <c r="BK31" s="86">
        <v>0.04</v>
      </c>
      <c r="BL31" s="86">
        <v>0.04</v>
      </c>
      <c r="BM31" s="86">
        <v>0.04</v>
      </c>
      <c r="BN31" s="86">
        <v>0</v>
      </c>
      <c r="BO31" s="83"/>
      <c r="BP31" s="86">
        <f>VLOOKUP(BP$8,'[1]Tabelas Master data'!$V:$W,2,0)</f>
        <v>0.17</v>
      </c>
      <c r="BQ31" s="86">
        <f>VLOOKUP(BQ$8,'[1]Tabelas Master data'!$V:$W,2,0)</f>
        <v>0.17</v>
      </c>
      <c r="BR31" s="86">
        <f>VLOOKUP(BR$8,'[1]Tabelas Master data'!$V:$W,2,0)</f>
        <v>0.18</v>
      </c>
      <c r="BS31" s="86">
        <f>VLOOKUP(BS$8,'[1]Tabelas Master data'!$V:$W,2,0)</f>
        <v>0.18</v>
      </c>
      <c r="BT31" s="86">
        <f>VLOOKUP(BT$8,'[1]Tabelas Master data'!$V:$W,2,0)</f>
        <v>0.18</v>
      </c>
      <c r="BU31" s="86">
        <f>VLOOKUP(BU$8,'[1]Tabelas Master data'!$V:$W,2,0)</f>
        <v>0.18</v>
      </c>
      <c r="BV31" s="86">
        <f>VLOOKUP(BV$8,'[1]Tabelas Master data'!$V:$W,2,0)</f>
        <v>0.17</v>
      </c>
      <c r="BW31" s="86">
        <f>VLOOKUP(BW$8,'[1]Tabelas Master data'!$V:$W,2,0)</f>
        <v>0.17</v>
      </c>
      <c r="BX31" s="86">
        <f>VLOOKUP(BX$8,'[1]Tabelas Master data'!$V:$W,2,0)</f>
        <v>0.17</v>
      </c>
      <c r="BY31" s="86">
        <f>VLOOKUP(BY$8,'[1]Tabelas Master data'!$V:$W,2,0)</f>
        <v>0.18</v>
      </c>
      <c r="BZ31" s="86">
        <f>VLOOKUP(BZ$8,'[1]Tabelas Master data'!$V:$W,2,0)</f>
        <v>0.17</v>
      </c>
      <c r="CA31" s="86">
        <f>VLOOKUP(CA$8,'[1]Tabelas Master data'!$V:$W,2,0)</f>
        <v>0.17</v>
      </c>
      <c r="CB31" s="86">
        <f>VLOOKUP(CB$8,'[1]Tabelas Master data'!$V:$W,2,0)</f>
        <v>0.18</v>
      </c>
      <c r="CC31" s="86">
        <f>VLOOKUP(CC$8,'[1]Tabelas Master data'!$V:$W,2,0)</f>
        <v>0.17</v>
      </c>
      <c r="CD31" s="86">
        <f>VLOOKUP(CD$8,'[1]Tabelas Master data'!$V:$W,2,0)</f>
        <v>0.18</v>
      </c>
      <c r="CE31" s="86">
        <f>VLOOKUP(CE$8,'[1]Tabelas Master data'!$V:$W,2,0)</f>
        <v>0.18</v>
      </c>
      <c r="CF31" s="86">
        <f>VLOOKUP(CF$8,'[1]Tabelas Master data'!$V:$W,2,0)</f>
        <v>0.18</v>
      </c>
      <c r="CG31" s="86">
        <f>VLOOKUP(CG$8,'[1]Tabelas Master data'!$V:$W,2,0)</f>
        <v>0.18</v>
      </c>
      <c r="CH31" s="86">
        <f>VLOOKUP(CH$8,'[1]Tabelas Master data'!$V:$W,2,0)</f>
        <v>0.18</v>
      </c>
      <c r="CI31" s="86">
        <f>VLOOKUP(CI$8,'[1]Tabelas Master data'!$V:$W,2,0)</f>
        <v>0.18</v>
      </c>
      <c r="CJ31" s="86">
        <f>VLOOKUP(CJ$8,'[1]Tabelas Master data'!$V:$W,2,0)</f>
        <v>0.2</v>
      </c>
      <c r="CK31" s="89">
        <f>VLOOKUP(CK$8,'[1]Tabelas Master data'!$V:$W,2,0)</f>
        <v>0.17499999999999999</v>
      </c>
      <c r="CL31" s="86">
        <f>VLOOKUP(CL$8,'[1]Tabelas Master data'!$V:$W,2,0)</f>
        <v>0.17</v>
      </c>
      <c r="CM31" s="88">
        <v>0.12</v>
      </c>
      <c r="CN31" s="86">
        <f>VLOOKUP(CN$8,'[1]Tabelas Master data'!$V:$W,2,0)</f>
        <v>0.18</v>
      </c>
      <c r="CO31" s="86">
        <f>VLOOKUP(CO$8,'[1]Tabelas Master data'!$V:$W,2,0)</f>
        <v>0.18</v>
      </c>
      <c r="CP31" s="86">
        <f>VLOOKUP(CP$8,'[1]Tabelas Master data'!$V:$W,2,0)</f>
        <v>0.18</v>
      </c>
      <c r="CQ31" s="86">
        <f>VLOOKUP(CQ$8,'[1]Tabelas Master data'!$V:$W,2,0)</f>
        <v>0</v>
      </c>
      <c r="CR31" s="83"/>
      <c r="CS31" s="90">
        <f t="shared" si="39"/>
        <v>0.13541666666666663</v>
      </c>
      <c r="CT31" s="90">
        <f t="shared" si="39"/>
        <v>0.13541666666666663</v>
      </c>
      <c r="CU31" s="90">
        <f t="shared" si="39"/>
        <v>0.14583333333333326</v>
      </c>
      <c r="CV31" s="90">
        <f t="shared" si="39"/>
        <v>0.14583333333333326</v>
      </c>
      <c r="CW31" s="90">
        <f t="shared" si="39"/>
        <v>0.14583333333333326</v>
      </c>
      <c r="CX31" s="90">
        <f t="shared" si="39"/>
        <v>0.14583333333333326</v>
      </c>
      <c r="CY31" s="90">
        <f t="shared" si="39"/>
        <v>0.13541666666666663</v>
      </c>
      <c r="CZ31" s="90">
        <f t="shared" si="39"/>
        <v>0.13541666666666663</v>
      </c>
      <c r="DA31" s="90">
        <f t="shared" si="39"/>
        <v>0.13541666666666663</v>
      </c>
      <c r="DB31" s="90">
        <f t="shared" si="39"/>
        <v>0.14583333333333326</v>
      </c>
      <c r="DC31" s="90">
        <f t="shared" si="39"/>
        <v>0.13541666666666663</v>
      </c>
      <c r="DD31" s="90">
        <f t="shared" si="39"/>
        <v>0.13541666666666663</v>
      </c>
      <c r="DE31" s="90">
        <f t="shared" si="39"/>
        <v>0.14583333333333326</v>
      </c>
      <c r="DF31" s="90">
        <f t="shared" si="39"/>
        <v>0.13541666666666663</v>
      </c>
      <c r="DG31" s="90">
        <f t="shared" si="39"/>
        <v>0.14583333333333326</v>
      </c>
      <c r="DH31" s="90">
        <f t="shared" si="36"/>
        <v>0.14583333333333326</v>
      </c>
      <c r="DI31" s="90">
        <f t="shared" si="3"/>
        <v>0.14583333333333326</v>
      </c>
      <c r="DJ31" s="90">
        <f t="shared" si="3"/>
        <v>0.14583333333333326</v>
      </c>
      <c r="DK31" s="90">
        <f t="shared" si="3"/>
        <v>0.14583333333333326</v>
      </c>
      <c r="DL31" s="90">
        <f t="shared" ref="DL31:DT55" si="40">1-((CI31-1)/(BF31-1))</f>
        <v>0.14583333333333326</v>
      </c>
      <c r="DM31" s="90">
        <f t="shared" si="40"/>
        <v>0.16666666666666663</v>
      </c>
      <c r="DN31" s="90">
        <f t="shared" si="40"/>
        <v>0.140625</v>
      </c>
      <c r="DO31" s="90">
        <f t="shared" si="40"/>
        <v>0.13541666666666663</v>
      </c>
      <c r="DP31" s="90">
        <f t="shared" si="40"/>
        <v>0</v>
      </c>
      <c r="DQ31" s="90">
        <f t="shared" si="40"/>
        <v>0.14583333333333326</v>
      </c>
      <c r="DR31" s="90">
        <f t="shared" si="40"/>
        <v>0.14583333333333326</v>
      </c>
      <c r="DS31" s="90">
        <f t="shared" si="40"/>
        <v>0.14583333333333326</v>
      </c>
      <c r="DT31" s="90">
        <f t="shared" si="40"/>
        <v>0</v>
      </c>
      <c r="DU31" s="83"/>
      <c r="DV31" s="91">
        <f t="shared" si="23"/>
        <v>363.85124999999999</v>
      </c>
      <c r="DW31" s="91">
        <f t="shared" si="23"/>
        <v>363.85124999999999</v>
      </c>
      <c r="DX31" s="92">
        <f t="shared" si="24"/>
        <v>364.5241666666667</v>
      </c>
      <c r="DY31" s="92">
        <f t="shared" si="24"/>
        <v>364.5241666666667</v>
      </c>
      <c r="DZ31" s="92">
        <f t="shared" si="24"/>
        <v>364.5241666666667</v>
      </c>
      <c r="EA31" s="92">
        <f t="shared" si="24"/>
        <v>364.5241666666667</v>
      </c>
      <c r="EB31" s="91">
        <f t="shared" si="25"/>
        <v>363.85124999999999</v>
      </c>
      <c r="EC31" s="91">
        <f t="shared" si="25"/>
        <v>363.85124999999999</v>
      </c>
      <c r="ED31" s="91">
        <f t="shared" si="25"/>
        <v>363.85124999999999</v>
      </c>
      <c r="EE31" s="92">
        <f t="shared" si="26"/>
        <v>364.5241666666667</v>
      </c>
      <c r="EF31" s="91">
        <f t="shared" si="27"/>
        <v>363.85124999999999</v>
      </c>
      <c r="EG31" s="91">
        <f t="shared" si="27"/>
        <v>363.85124999999999</v>
      </c>
      <c r="EH31" s="93">
        <f t="shared" si="28"/>
        <v>364.5241666666667</v>
      </c>
      <c r="EI31" s="91">
        <f t="shared" si="27"/>
        <v>363.85124999999999</v>
      </c>
      <c r="EJ31" s="92">
        <f t="shared" si="37"/>
        <v>364.5241666666667</v>
      </c>
      <c r="EK31" s="93">
        <f t="shared" si="37"/>
        <v>364.5241666666667</v>
      </c>
      <c r="EL31" s="92">
        <f t="shared" si="37"/>
        <v>364.5241666666667</v>
      </c>
      <c r="EM31" s="92">
        <f t="shared" si="37"/>
        <v>364.5241666666667</v>
      </c>
      <c r="EN31" s="92">
        <f t="shared" si="37"/>
        <v>364.5241666666667</v>
      </c>
      <c r="EO31" s="93">
        <f t="shared" si="37"/>
        <v>364.5241666666667</v>
      </c>
      <c r="EP31" s="92">
        <f t="shared" si="29"/>
        <v>365.93333333333334</v>
      </c>
      <c r="EQ31" s="94">
        <f t="shared" si="30"/>
        <v>364.18593749999997</v>
      </c>
      <c r="ER31" s="91">
        <f t="shared" si="31"/>
        <v>363.85124999999999</v>
      </c>
      <c r="ES31" s="95">
        <f t="shared" si="11"/>
        <v>393.55</v>
      </c>
      <c r="ET31" s="93">
        <f t="shared" si="32"/>
        <v>364.5241666666667</v>
      </c>
      <c r="EU31" s="92">
        <f t="shared" si="32"/>
        <v>364.5241666666667</v>
      </c>
      <c r="EV31" s="92">
        <f t="shared" si="32"/>
        <v>364.5241666666667</v>
      </c>
      <c r="EW31" s="96">
        <f t="shared" si="33"/>
        <v>366.35</v>
      </c>
      <c r="EX31" s="95">
        <f t="shared" si="13"/>
        <v>420.84</v>
      </c>
      <c r="EY31" s="97"/>
      <c r="FA31" s="75">
        <f t="shared" si="34"/>
        <v>363.85124999999999</v>
      </c>
      <c r="FB31" s="76">
        <v>0.13</v>
      </c>
      <c r="FC31" s="75">
        <f t="shared" si="38"/>
        <v>316.55</v>
      </c>
      <c r="FD31" s="77" t="s">
        <v>96</v>
      </c>
      <c r="FE31" s="77">
        <v>1</v>
      </c>
      <c r="FF31" s="77" t="s">
        <v>97</v>
      </c>
    </row>
    <row r="32" spans="1:16358" x14ac:dyDescent="0.25">
      <c r="A32" s="99" t="s">
        <v>140</v>
      </c>
      <c r="B32" s="78" t="s">
        <v>156</v>
      </c>
      <c r="C32" s="79">
        <v>4030729003743</v>
      </c>
      <c r="D32" s="81" t="s">
        <v>91</v>
      </c>
      <c r="E32" s="78" t="s">
        <v>157</v>
      </c>
      <c r="F32" s="78" t="s">
        <v>93</v>
      </c>
      <c r="G32" s="78" t="s">
        <v>143</v>
      </c>
      <c r="H32" s="78" t="str">
        <f>VLOOKUP(C32,'[1]Tabela CMED 2018'!F:AG,28,0)</f>
        <v>NEGATIVA</v>
      </c>
      <c r="I32" s="81">
        <v>1</v>
      </c>
      <c r="J32" s="82">
        <v>4.3299999999999998E-2</v>
      </c>
      <c r="K32" s="58">
        <v>119.78127299999998</v>
      </c>
      <c r="L32" s="58">
        <v>138.41999999999999</v>
      </c>
      <c r="M32" s="58">
        <v>148.02000000000001</v>
      </c>
      <c r="N32" s="58">
        <v>149.05000000000001</v>
      </c>
      <c r="O32" s="58">
        <v>150.1</v>
      </c>
      <c r="P32" s="58">
        <v>154.44999999999999</v>
      </c>
      <c r="Q32" s="58">
        <v>128.85</v>
      </c>
      <c r="R32" s="83"/>
      <c r="S32" s="84">
        <v>160.68231306022906</v>
      </c>
      <c r="T32" s="84">
        <v>184.9</v>
      </c>
      <c r="U32" s="84">
        <v>197.3</v>
      </c>
      <c r="V32" s="84">
        <v>198.63</v>
      </c>
      <c r="W32" s="84">
        <v>199.98</v>
      </c>
      <c r="X32" s="84">
        <v>205.58</v>
      </c>
      <c r="Y32" s="84">
        <v>178.13</v>
      </c>
      <c r="Z32" s="83"/>
      <c r="AA32" s="85">
        <v>95.633368363199992</v>
      </c>
      <c r="AB32" s="85">
        <v>110.51452799999998</v>
      </c>
      <c r="AC32" s="85">
        <v>118.179168</v>
      </c>
      <c r="AD32" s="85">
        <v>119.00152000000001</v>
      </c>
      <c r="AE32" s="85">
        <v>119.83984</v>
      </c>
      <c r="AF32" s="85">
        <v>123.31287999999999</v>
      </c>
      <c r="AG32" s="85">
        <v>102.87384</v>
      </c>
      <c r="AH32" s="83" t="s">
        <v>95</v>
      </c>
      <c r="AI32" s="83" t="s">
        <v>95</v>
      </c>
      <c r="AJ32" s="83" t="s">
        <v>95</v>
      </c>
      <c r="AK32" s="83"/>
      <c r="AL32" s="83"/>
      <c r="AM32" s="86">
        <v>0.04</v>
      </c>
      <c r="AN32" s="86">
        <v>0.04</v>
      </c>
      <c r="AO32" s="86">
        <v>0.04</v>
      </c>
      <c r="AP32" s="86">
        <v>0.04</v>
      </c>
      <c r="AQ32" s="86">
        <v>0.04</v>
      </c>
      <c r="AR32" s="87">
        <v>0.04</v>
      </c>
      <c r="AS32" s="86">
        <v>0.04</v>
      </c>
      <c r="AT32" s="86">
        <v>0.04</v>
      </c>
      <c r="AU32" s="86">
        <v>0.04</v>
      </c>
      <c r="AV32" s="86">
        <v>0.04</v>
      </c>
      <c r="AW32" s="86">
        <v>0.04</v>
      </c>
      <c r="AX32" s="86">
        <v>0.04</v>
      </c>
      <c r="AY32" s="86">
        <v>0.04</v>
      </c>
      <c r="AZ32" s="86">
        <v>0.04</v>
      </c>
      <c r="BA32" s="86">
        <v>0.04</v>
      </c>
      <c r="BB32" s="86">
        <v>0.04</v>
      </c>
      <c r="BC32" s="86">
        <v>0.04</v>
      </c>
      <c r="BD32" s="86">
        <v>0.04</v>
      </c>
      <c r="BE32" s="86">
        <v>0.04</v>
      </c>
      <c r="BF32" s="86">
        <v>0.04</v>
      </c>
      <c r="BG32" s="86">
        <v>0.04</v>
      </c>
      <c r="BH32" s="86">
        <v>0.04</v>
      </c>
      <c r="BI32" s="86">
        <v>0.04</v>
      </c>
      <c r="BJ32" s="88">
        <v>0.12</v>
      </c>
      <c r="BK32" s="86">
        <v>0.04</v>
      </c>
      <c r="BL32" s="86">
        <v>0.04</v>
      </c>
      <c r="BM32" s="86">
        <v>0.04</v>
      </c>
      <c r="BN32" s="86">
        <v>0</v>
      </c>
      <c r="BO32" s="83"/>
      <c r="BP32" s="86">
        <f>VLOOKUP(BP$8,'[1]Tabelas Master data'!$V:$W,2,0)</f>
        <v>0.17</v>
      </c>
      <c r="BQ32" s="86">
        <f>VLOOKUP(BQ$8,'[1]Tabelas Master data'!$V:$W,2,0)</f>
        <v>0.17</v>
      </c>
      <c r="BR32" s="86">
        <f>VLOOKUP(BR$8,'[1]Tabelas Master data'!$V:$W,2,0)</f>
        <v>0.18</v>
      </c>
      <c r="BS32" s="86">
        <f>VLOOKUP(BS$8,'[1]Tabelas Master data'!$V:$W,2,0)</f>
        <v>0.18</v>
      </c>
      <c r="BT32" s="86">
        <f>VLOOKUP(BT$8,'[1]Tabelas Master data'!$V:$W,2,0)</f>
        <v>0.18</v>
      </c>
      <c r="BU32" s="86">
        <f>VLOOKUP(BU$8,'[1]Tabelas Master data'!$V:$W,2,0)</f>
        <v>0.18</v>
      </c>
      <c r="BV32" s="86">
        <f>VLOOKUP(BV$8,'[1]Tabelas Master data'!$V:$W,2,0)</f>
        <v>0.17</v>
      </c>
      <c r="BW32" s="86">
        <f>VLOOKUP(BW$8,'[1]Tabelas Master data'!$V:$W,2,0)</f>
        <v>0.17</v>
      </c>
      <c r="BX32" s="86">
        <f>VLOOKUP(BX$8,'[1]Tabelas Master data'!$V:$W,2,0)</f>
        <v>0.17</v>
      </c>
      <c r="BY32" s="86">
        <f>VLOOKUP(BY$8,'[1]Tabelas Master data'!$V:$W,2,0)</f>
        <v>0.18</v>
      </c>
      <c r="BZ32" s="86">
        <f>VLOOKUP(BZ$8,'[1]Tabelas Master data'!$V:$W,2,0)</f>
        <v>0.17</v>
      </c>
      <c r="CA32" s="86">
        <f>VLOOKUP(CA$8,'[1]Tabelas Master data'!$V:$W,2,0)</f>
        <v>0.17</v>
      </c>
      <c r="CB32" s="86">
        <f>VLOOKUP(CB$8,'[1]Tabelas Master data'!$V:$W,2,0)</f>
        <v>0.18</v>
      </c>
      <c r="CC32" s="86">
        <f>VLOOKUP(CC$8,'[1]Tabelas Master data'!$V:$W,2,0)</f>
        <v>0.17</v>
      </c>
      <c r="CD32" s="86">
        <f>VLOOKUP(CD$8,'[1]Tabelas Master data'!$V:$W,2,0)</f>
        <v>0.18</v>
      </c>
      <c r="CE32" s="86">
        <f>VLOOKUP(CE$8,'[1]Tabelas Master data'!$V:$W,2,0)</f>
        <v>0.18</v>
      </c>
      <c r="CF32" s="86">
        <f>VLOOKUP(CF$8,'[1]Tabelas Master data'!$V:$W,2,0)</f>
        <v>0.18</v>
      </c>
      <c r="CG32" s="86">
        <f>VLOOKUP(CG$8,'[1]Tabelas Master data'!$V:$W,2,0)</f>
        <v>0.18</v>
      </c>
      <c r="CH32" s="86">
        <f>VLOOKUP(CH$8,'[1]Tabelas Master data'!$V:$W,2,0)</f>
        <v>0.18</v>
      </c>
      <c r="CI32" s="86">
        <f>VLOOKUP(CI$8,'[1]Tabelas Master data'!$V:$W,2,0)</f>
        <v>0.18</v>
      </c>
      <c r="CJ32" s="86">
        <f>VLOOKUP(CJ$8,'[1]Tabelas Master data'!$V:$W,2,0)</f>
        <v>0.2</v>
      </c>
      <c r="CK32" s="86">
        <f>VLOOKUP(CK$8,'[1]Tabelas Master data'!$V:$W,2,0)</f>
        <v>0.17499999999999999</v>
      </c>
      <c r="CL32" s="86">
        <f>VLOOKUP(CL$8,'[1]Tabelas Master data'!$V:$W,2,0)</f>
        <v>0.17</v>
      </c>
      <c r="CM32" s="88">
        <v>0.12</v>
      </c>
      <c r="CN32" s="86">
        <f>VLOOKUP(CN$8,'[1]Tabelas Master data'!$V:$W,2,0)</f>
        <v>0.18</v>
      </c>
      <c r="CO32" s="86">
        <f>VLOOKUP(CO$8,'[1]Tabelas Master data'!$V:$W,2,0)</f>
        <v>0.18</v>
      </c>
      <c r="CP32" s="86">
        <f>VLOOKUP(CP$8,'[1]Tabelas Master data'!$V:$W,2,0)</f>
        <v>0.18</v>
      </c>
      <c r="CQ32" s="86">
        <f>VLOOKUP(CQ$8,'[1]Tabelas Master data'!$V:$W,2,0)</f>
        <v>0</v>
      </c>
      <c r="CR32" s="83"/>
      <c r="CS32" s="122">
        <f t="shared" si="39"/>
        <v>0.13541666666666663</v>
      </c>
      <c r="CT32" s="122">
        <f t="shared" si="39"/>
        <v>0.13541666666666663</v>
      </c>
      <c r="CU32" s="122">
        <f t="shared" si="39"/>
        <v>0.14583333333333326</v>
      </c>
      <c r="CV32" s="122">
        <f t="shared" si="39"/>
        <v>0.14583333333333326</v>
      </c>
      <c r="CW32" s="122">
        <f t="shared" si="39"/>
        <v>0.14583333333333326</v>
      </c>
      <c r="CX32" s="122">
        <f t="shared" si="39"/>
        <v>0.14583333333333326</v>
      </c>
      <c r="CY32" s="122">
        <f t="shared" si="39"/>
        <v>0.13541666666666663</v>
      </c>
      <c r="CZ32" s="122">
        <f t="shared" si="39"/>
        <v>0.13541666666666663</v>
      </c>
      <c r="DA32" s="122">
        <f t="shared" si="39"/>
        <v>0.13541666666666663</v>
      </c>
      <c r="DB32" s="122">
        <f t="shared" si="39"/>
        <v>0.14583333333333326</v>
      </c>
      <c r="DC32" s="122">
        <f t="shared" si="39"/>
        <v>0.13541666666666663</v>
      </c>
      <c r="DD32" s="122">
        <f t="shared" si="39"/>
        <v>0.13541666666666663</v>
      </c>
      <c r="DE32" s="122">
        <f t="shared" si="39"/>
        <v>0.14583333333333326</v>
      </c>
      <c r="DF32" s="122">
        <f t="shared" si="39"/>
        <v>0.13541666666666663</v>
      </c>
      <c r="DG32" s="122">
        <f t="shared" si="39"/>
        <v>0.14583333333333326</v>
      </c>
      <c r="DH32" s="122">
        <f t="shared" si="36"/>
        <v>0.14583333333333326</v>
      </c>
      <c r="DI32" s="122">
        <f t="shared" si="36"/>
        <v>0.14583333333333326</v>
      </c>
      <c r="DJ32" s="122">
        <f t="shared" si="36"/>
        <v>0.14583333333333326</v>
      </c>
      <c r="DK32" s="122">
        <f t="shared" si="36"/>
        <v>0.14583333333333326</v>
      </c>
      <c r="DL32" s="122">
        <f t="shared" si="40"/>
        <v>0.14583333333333326</v>
      </c>
      <c r="DM32" s="122">
        <f t="shared" si="40"/>
        <v>0.16666666666666663</v>
      </c>
      <c r="DN32" s="122">
        <f t="shared" si="40"/>
        <v>0.140625</v>
      </c>
      <c r="DO32" s="122">
        <f t="shared" si="40"/>
        <v>0.13541666666666663</v>
      </c>
      <c r="DP32" s="122">
        <f t="shared" si="40"/>
        <v>0</v>
      </c>
      <c r="DQ32" s="122">
        <f t="shared" si="40"/>
        <v>0.14583333333333326</v>
      </c>
      <c r="DR32" s="122">
        <f t="shared" si="40"/>
        <v>0.14583333333333326</v>
      </c>
      <c r="DS32" s="122">
        <f t="shared" si="40"/>
        <v>0.14583333333333326</v>
      </c>
      <c r="DT32" s="122">
        <f t="shared" si="40"/>
        <v>0</v>
      </c>
      <c r="DU32" s="83"/>
      <c r="DV32" s="91">
        <f t="shared" si="23"/>
        <v>127.97562500000001</v>
      </c>
      <c r="DW32" s="91">
        <f t="shared" si="23"/>
        <v>127.97562500000001</v>
      </c>
      <c r="DX32" s="92">
        <f t="shared" si="24"/>
        <v>128.21041666666667</v>
      </c>
      <c r="DY32" s="92">
        <f t="shared" si="24"/>
        <v>128.21041666666667</v>
      </c>
      <c r="DZ32" s="92">
        <f t="shared" si="24"/>
        <v>128.21041666666667</v>
      </c>
      <c r="EA32" s="92">
        <f t="shared" si="24"/>
        <v>128.21041666666667</v>
      </c>
      <c r="EB32" s="91">
        <f t="shared" si="25"/>
        <v>127.97562500000001</v>
      </c>
      <c r="EC32" s="91">
        <f t="shared" si="25"/>
        <v>127.97562500000001</v>
      </c>
      <c r="ED32" s="91">
        <f t="shared" si="25"/>
        <v>127.97562500000001</v>
      </c>
      <c r="EE32" s="92">
        <f t="shared" si="26"/>
        <v>128.21041666666667</v>
      </c>
      <c r="EF32" s="91">
        <f t="shared" si="27"/>
        <v>127.97562500000001</v>
      </c>
      <c r="EG32" s="91">
        <f t="shared" si="27"/>
        <v>127.97562500000001</v>
      </c>
      <c r="EH32" s="93">
        <f t="shared" si="28"/>
        <v>128.21041666666667</v>
      </c>
      <c r="EI32" s="91">
        <f t="shared" si="27"/>
        <v>127.97562500000001</v>
      </c>
      <c r="EJ32" s="92">
        <f t="shared" si="37"/>
        <v>128.21041666666667</v>
      </c>
      <c r="EK32" s="93">
        <f t="shared" si="37"/>
        <v>128.21041666666667</v>
      </c>
      <c r="EL32" s="92">
        <f t="shared" si="37"/>
        <v>128.21041666666667</v>
      </c>
      <c r="EM32" s="92">
        <f t="shared" si="37"/>
        <v>128.21041666666667</v>
      </c>
      <c r="EN32" s="92">
        <f t="shared" si="37"/>
        <v>128.21041666666667</v>
      </c>
      <c r="EO32" s="93">
        <f t="shared" si="37"/>
        <v>128.21041666666667</v>
      </c>
      <c r="EP32" s="92">
        <f t="shared" si="29"/>
        <v>128.70833333333334</v>
      </c>
      <c r="EQ32" s="94">
        <f t="shared" si="30"/>
        <v>128.08984375</v>
      </c>
      <c r="ER32" s="91">
        <f t="shared" si="31"/>
        <v>127.97562500000001</v>
      </c>
      <c r="ES32" s="95">
        <f t="shared" si="11"/>
        <v>138.41999999999999</v>
      </c>
      <c r="ET32" s="93">
        <f t="shared" si="32"/>
        <v>128.21041666666667</v>
      </c>
      <c r="EU32" s="92">
        <f t="shared" si="32"/>
        <v>128.21041666666667</v>
      </c>
      <c r="EV32" s="92">
        <f t="shared" si="32"/>
        <v>128.21041666666667</v>
      </c>
      <c r="EW32" s="96">
        <f t="shared" si="33"/>
        <v>128.85</v>
      </c>
      <c r="EX32" s="95">
        <f t="shared" si="13"/>
        <v>148.02000000000001</v>
      </c>
      <c r="EY32" s="97"/>
      <c r="FA32" s="75">
        <f t="shared" si="34"/>
        <v>127.97562500000001</v>
      </c>
      <c r="FB32" s="76">
        <v>0.13</v>
      </c>
      <c r="FC32" s="75">
        <f t="shared" si="38"/>
        <v>111.34</v>
      </c>
      <c r="FD32" s="77" t="s">
        <v>96</v>
      </c>
      <c r="FE32" s="77">
        <v>1</v>
      </c>
      <c r="FF32" s="77" t="s">
        <v>97</v>
      </c>
    </row>
    <row r="33" spans="1:162 16320:16352" x14ac:dyDescent="0.25">
      <c r="A33" s="99" t="s">
        <v>158</v>
      </c>
      <c r="B33" s="78" t="s">
        <v>159</v>
      </c>
      <c r="C33" s="79">
        <v>7895197400374</v>
      </c>
      <c r="D33" s="80" t="s">
        <v>91</v>
      </c>
      <c r="E33" s="78" t="s">
        <v>160</v>
      </c>
      <c r="F33" s="78" t="s">
        <v>93</v>
      </c>
      <c r="G33" s="78" t="s">
        <v>161</v>
      </c>
      <c r="H33" s="78" t="s">
        <v>107</v>
      </c>
      <c r="I33" s="81">
        <v>3</v>
      </c>
      <c r="J33" s="82">
        <v>4.3299999999999998E-2</v>
      </c>
      <c r="K33" s="58">
        <v>1665.1172329999997</v>
      </c>
      <c r="L33" s="58">
        <v>1892.17</v>
      </c>
      <c r="M33" s="58">
        <v>2006.16</v>
      </c>
      <c r="N33" s="58">
        <v>2018.32</v>
      </c>
      <c r="O33" s="58">
        <v>2030.63</v>
      </c>
      <c r="P33" s="58">
        <v>2081.39</v>
      </c>
      <c r="Q33" s="58">
        <v>2006.16</v>
      </c>
      <c r="R33" s="83"/>
      <c r="S33" s="84">
        <v>2301.9268923548225</v>
      </c>
      <c r="T33" s="84">
        <v>2615.81</v>
      </c>
      <c r="U33" s="84">
        <v>2773.4</v>
      </c>
      <c r="V33" s="84">
        <v>2790.21</v>
      </c>
      <c r="W33" s="84">
        <v>2807.22</v>
      </c>
      <c r="X33" s="84">
        <v>2877.4</v>
      </c>
      <c r="Y33" s="84">
        <v>2773.4</v>
      </c>
      <c r="Z33" s="83"/>
      <c r="AA33" s="85">
        <v>1329.4295988271997</v>
      </c>
      <c r="AB33" s="85">
        <v>1510.7085280000001</v>
      </c>
      <c r="AC33" s="85">
        <v>1601.7181440000002</v>
      </c>
      <c r="AD33" s="85">
        <v>1611.426688</v>
      </c>
      <c r="AE33" s="85">
        <v>1621.2549920000001</v>
      </c>
      <c r="AF33" s="85">
        <v>1661.7817759999998</v>
      </c>
      <c r="AG33" s="85">
        <v>1601.7181440000002</v>
      </c>
      <c r="AH33" s="83" t="s">
        <v>95</v>
      </c>
      <c r="AI33" s="83" t="s">
        <v>91</v>
      </c>
      <c r="AJ33" s="83" t="s">
        <v>95</v>
      </c>
      <c r="AK33" s="83"/>
      <c r="AL33" s="83"/>
      <c r="AM33" s="86">
        <v>7.0000000000000007E-2</v>
      </c>
      <c r="AN33" s="86">
        <v>7.0000000000000007E-2</v>
      </c>
      <c r="AO33" s="86">
        <v>7.0000000000000007E-2</v>
      </c>
      <c r="AP33" s="86">
        <v>7.0000000000000007E-2</v>
      </c>
      <c r="AQ33" s="86">
        <v>7.0000000000000007E-2</v>
      </c>
      <c r="AR33" s="86">
        <v>7.0000000000000007E-2</v>
      </c>
      <c r="AS33" s="86">
        <v>7.0000000000000007E-2</v>
      </c>
      <c r="AT33" s="86">
        <v>7.0000000000000007E-2</v>
      </c>
      <c r="AU33" s="86">
        <v>7.0000000000000007E-2</v>
      </c>
      <c r="AV33" s="86">
        <v>7.0000000000000007E-2</v>
      </c>
      <c r="AW33" s="86">
        <v>7.0000000000000007E-2</v>
      </c>
      <c r="AX33" s="86">
        <v>7.0000000000000007E-2</v>
      </c>
      <c r="AY33" s="86">
        <v>0.12</v>
      </c>
      <c r="AZ33" s="86">
        <v>7.0000000000000007E-2</v>
      </c>
      <c r="BA33" s="86">
        <v>7.0000000000000007E-2</v>
      </c>
      <c r="BB33" s="86">
        <v>0.12</v>
      </c>
      <c r="BC33" s="86">
        <v>7.0000000000000007E-2</v>
      </c>
      <c r="BD33" s="86">
        <v>7.0000000000000007E-2</v>
      </c>
      <c r="BE33" s="86">
        <v>7.0000000000000007E-2</v>
      </c>
      <c r="BF33" s="86">
        <v>0.12</v>
      </c>
      <c r="BG33" s="86">
        <v>0.12</v>
      </c>
      <c r="BH33" s="86">
        <v>7.0000000000000007E-2</v>
      </c>
      <c r="BI33" s="86">
        <v>7.0000000000000007E-2</v>
      </c>
      <c r="BJ33" s="86">
        <v>0.12</v>
      </c>
      <c r="BK33" s="87">
        <v>0.12</v>
      </c>
      <c r="BL33" s="86">
        <v>7.0000000000000007E-2</v>
      </c>
      <c r="BM33" s="86">
        <v>7.0000000000000007E-2</v>
      </c>
      <c r="BN33" s="86">
        <v>0</v>
      </c>
      <c r="BO33" s="83"/>
      <c r="BP33" s="86">
        <f>VLOOKUP(BP$8,'[1]Tabelas Master data'!$V:$W,2,0)</f>
        <v>0.17</v>
      </c>
      <c r="BQ33" s="86">
        <f>VLOOKUP(BQ$8,'[1]Tabelas Master data'!$V:$W,2,0)</f>
        <v>0.17</v>
      </c>
      <c r="BR33" s="110">
        <f>VLOOKUP(BR$8,'[1]Tabelas Master data'!$V:$W,2,0)</f>
        <v>0.18</v>
      </c>
      <c r="BS33" s="110">
        <f>VLOOKUP(BS$8,'[1]Tabelas Master data'!$V:$W,2,0)</f>
        <v>0.18</v>
      </c>
      <c r="BT33" s="111">
        <f>VLOOKUP(BT$8,'[1]Tabelas Master data'!$V:$W,2,0)</f>
        <v>0.18</v>
      </c>
      <c r="BU33" s="111">
        <f>VLOOKUP(BU$8,'[1]Tabelas Master data'!$V:$W,2,0)</f>
        <v>0.18</v>
      </c>
      <c r="BV33" s="111">
        <f>VLOOKUP(BV$8,'[1]Tabelas Master data'!$V:$W,2,0)</f>
        <v>0.17</v>
      </c>
      <c r="BW33" s="111">
        <f>VLOOKUP(BW$8,'[1]Tabelas Master data'!$V:$W,2,0)</f>
        <v>0.17</v>
      </c>
      <c r="BX33" s="110">
        <f>VLOOKUP(BX$8,'[1]Tabelas Master data'!$V:$W,2,0)</f>
        <v>0.17</v>
      </c>
      <c r="BY33" s="110">
        <f>VLOOKUP(BY$8,'[1]Tabelas Master data'!$V:$W,2,0)</f>
        <v>0.18</v>
      </c>
      <c r="BZ33" s="110">
        <f>VLOOKUP(BZ$8,'[1]Tabelas Master data'!$V:$W,2,0)</f>
        <v>0.17</v>
      </c>
      <c r="CA33" s="111">
        <f>VLOOKUP(CA$8,'[1]Tabelas Master data'!$V:$W,2,0)</f>
        <v>0.17</v>
      </c>
      <c r="CB33" s="110">
        <f>VLOOKUP(CB$8,'[1]Tabelas Master data'!$V:$W,2,0)</f>
        <v>0.18</v>
      </c>
      <c r="CC33" s="110">
        <f>VLOOKUP(CC$8,'[1]Tabelas Master data'!$V:$W,2,0)</f>
        <v>0.17</v>
      </c>
      <c r="CD33" s="112">
        <f>VLOOKUP(CD$8,'[1]Tabelas Master data'!$V:$W,2,0)</f>
        <v>0.18</v>
      </c>
      <c r="CE33" s="110">
        <f>VLOOKUP(CE$8,'[1]Tabelas Master data'!$V:$W,2,0)</f>
        <v>0.18</v>
      </c>
      <c r="CF33" s="111">
        <f>VLOOKUP(CF$8,'[1]Tabelas Master data'!$V:$W,2,0)</f>
        <v>0.18</v>
      </c>
      <c r="CG33" s="112">
        <f>VLOOKUP(CG$8,'[1]Tabelas Master data'!$V:$W,2,0)</f>
        <v>0.18</v>
      </c>
      <c r="CH33" s="111">
        <f>VLOOKUP(CH$8,'[1]Tabelas Master data'!$V:$W,2,0)</f>
        <v>0.18</v>
      </c>
      <c r="CI33" s="111">
        <f>VLOOKUP(CI$8,'[1]Tabelas Master data'!$V:$W,2,0)</f>
        <v>0.18</v>
      </c>
      <c r="CJ33" s="111">
        <f>VLOOKUP(CJ$8,'[1]Tabelas Master data'!$V:$W,2,0)</f>
        <v>0.2</v>
      </c>
      <c r="CK33" s="112">
        <f>VLOOKUP(CK$8,'[1]Tabelas Master data'!$V:$W,2,0)</f>
        <v>0.17499999999999999</v>
      </c>
      <c r="CL33" s="111">
        <f>VLOOKUP(CL$8,'[1]Tabelas Master data'!$V:$W,2,0)</f>
        <v>0.17</v>
      </c>
      <c r="CM33" s="113">
        <v>0.12</v>
      </c>
      <c r="CN33" s="110">
        <f>VLOOKUP(CN$8,'[1]Tabelas Master data'!$V:$W,2,0)</f>
        <v>0.18</v>
      </c>
      <c r="CO33" s="114">
        <f>VLOOKUP(CO$8,'[1]Tabelas Master data'!$V:$W,2,0)</f>
        <v>0.18</v>
      </c>
      <c r="CP33" s="112">
        <f>VLOOKUP(CP$8,'[1]Tabelas Master data'!$V:$W,2,0)</f>
        <v>0.18</v>
      </c>
      <c r="CQ33" s="111">
        <f>VLOOKUP(CQ$8,'[1]Tabelas Master data'!$V:$W,2,0)</f>
        <v>0</v>
      </c>
      <c r="CR33" s="92"/>
      <c r="CS33" s="121">
        <f t="shared" si="39"/>
        <v>0.10752688172043012</v>
      </c>
      <c r="CT33" s="114">
        <f t="shared" si="39"/>
        <v>0.10752688172043012</v>
      </c>
      <c r="CU33" s="86">
        <f t="shared" si="39"/>
        <v>0.11827956989247301</v>
      </c>
      <c r="CV33" s="86">
        <f t="shared" si="39"/>
        <v>0.11827956989247301</v>
      </c>
      <c r="CW33" s="86">
        <f t="shared" si="39"/>
        <v>0.11827956989247301</v>
      </c>
      <c r="CX33" s="86">
        <f t="shared" si="39"/>
        <v>0.11827956989247301</v>
      </c>
      <c r="CY33" s="86">
        <f t="shared" si="39"/>
        <v>0.10752688172043012</v>
      </c>
      <c r="CZ33" s="86">
        <f t="shared" si="39"/>
        <v>0.10752688172043012</v>
      </c>
      <c r="DA33" s="86">
        <f t="shared" si="39"/>
        <v>0.10752688172043012</v>
      </c>
      <c r="DB33" s="86">
        <f t="shared" si="39"/>
        <v>0.11827956989247301</v>
      </c>
      <c r="DC33" s="86">
        <f t="shared" si="39"/>
        <v>0.10752688172043012</v>
      </c>
      <c r="DD33" s="86">
        <f t="shared" si="39"/>
        <v>0.10752688172043012</v>
      </c>
      <c r="DE33" s="86">
        <f t="shared" si="39"/>
        <v>6.8181818181818121E-2</v>
      </c>
      <c r="DF33" s="86">
        <f t="shared" si="39"/>
        <v>0.10752688172043012</v>
      </c>
      <c r="DG33" s="86">
        <f t="shared" si="39"/>
        <v>0.11827956989247301</v>
      </c>
      <c r="DH33" s="86">
        <f t="shared" si="36"/>
        <v>6.8181818181818121E-2</v>
      </c>
      <c r="DI33" s="86">
        <f t="shared" si="36"/>
        <v>0.11827956989247301</v>
      </c>
      <c r="DJ33" s="86">
        <f t="shared" si="36"/>
        <v>0.11827956989247301</v>
      </c>
      <c r="DK33" s="86">
        <f t="shared" si="36"/>
        <v>0.11827956989247301</v>
      </c>
      <c r="DL33" s="86">
        <f t="shared" si="40"/>
        <v>6.8181818181818121E-2</v>
      </c>
      <c r="DM33" s="86">
        <f t="shared" si="40"/>
        <v>9.0909090909090828E-2</v>
      </c>
      <c r="DN33" s="86">
        <f t="shared" si="40"/>
        <v>0.11290322580645162</v>
      </c>
      <c r="DO33" s="86">
        <f t="shared" si="40"/>
        <v>0.10752688172043012</v>
      </c>
      <c r="DP33" s="86">
        <f t="shared" si="40"/>
        <v>0</v>
      </c>
      <c r="DQ33" s="86">
        <f t="shared" si="40"/>
        <v>6.8181818181818121E-2</v>
      </c>
      <c r="DR33" s="86">
        <f t="shared" si="40"/>
        <v>0.11827956989247301</v>
      </c>
      <c r="DS33" s="86">
        <f t="shared" si="40"/>
        <v>0.11827956989247301</v>
      </c>
      <c r="DT33" s="86">
        <f t="shared" si="40"/>
        <v>0</v>
      </c>
      <c r="DU33" s="83"/>
      <c r="DV33" s="115">
        <f t="shared" si="23"/>
        <v>1790.443870967742</v>
      </c>
      <c r="DW33" s="115">
        <f t="shared" si="23"/>
        <v>1790.443870967742</v>
      </c>
      <c r="DX33" s="115">
        <f t="shared" si="24"/>
        <v>1790.4479569892476</v>
      </c>
      <c r="DY33" s="115">
        <f t="shared" si="24"/>
        <v>1790.4479569892476</v>
      </c>
      <c r="DZ33" s="115">
        <f t="shared" si="24"/>
        <v>1790.4479569892476</v>
      </c>
      <c r="EA33" s="115">
        <f t="shared" si="24"/>
        <v>1790.4479569892476</v>
      </c>
      <c r="EB33" s="115">
        <f t="shared" si="25"/>
        <v>1790.443870967742</v>
      </c>
      <c r="EC33" s="115">
        <f t="shared" si="25"/>
        <v>1790.443870967742</v>
      </c>
      <c r="ED33" s="115">
        <f t="shared" si="25"/>
        <v>1790.443870967742</v>
      </c>
      <c r="EE33" s="115">
        <f>IFERROR(((1-DB33)*$O33),0)</f>
        <v>1790.4479569892476</v>
      </c>
      <c r="EF33" s="115">
        <f t="shared" si="27"/>
        <v>1790.443870967742</v>
      </c>
      <c r="EG33" s="115">
        <f t="shared" si="27"/>
        <v>1790.443870967742</v>
      </c>
      <c r="EH33" s="115">
        <f>IFERROR(((1-DE33)*$O33),0)</f>
        <v>1892.1779545454547</v>
      </c>
      <c r="EI33" s="115">
        <f>IFERROR(((1-DF33)*$M33),0)</f>
        <v>1790.443870967742</v>
      </c>
      <c r="EJ33" s="115">
        <f t="shared" si="37"/>
        <v>1790.4479569892476</v>
      </c>
      <c r="EK33" s="115">
        <f t="shared" si="37"/>
        <v>1892.1779545454547</v>
      </c>
      <c r="EL33" s="115">
        <f t="shared" si="37"/>
        <v>1790.4479569892476</v>
      </c>
      <c r="EM33" s="115">
        <f t="shared" si="37"/>
        <v>1790.4479569892476</v>
      </c>
      <c r="EN33" s="115">
        <f t="shared" si="37"/>
        <v>1790.4479569892476</v>
      </c>
      <c r="EO33" s="115">
        <f t="shared" si="37"/>
        <v>1892.1779545454547</v>
      </c>
      <c r="EP33" s="115">
        <f>IFERROR(((1-DM33)*$P33),0)</f>
        <v>1892.1727272727273</v>
      </c>
      <c r="EQ33" s="115">
        <f>IFERROR(((1-DN33)*$N33),0)</f>
        <v>1790.4451612903224</v>
      </c>
      <c r="ER33" s="115">
        <f>IFERROR(((1-DO33)*$M33),0)</f>
        <v>1790.443870967742</v>
      </c>
      <c r="ES33" s="115">
        <f>IFERROR(((1-DP33)*$L33),0)</f>
        <v>1892.17</v>
      </c>
      <c r="ET33" s="115">
        <f t="shared" si="32"/>
        <v>1892.1779545454547</v>
      </c>
      <c r="EU33" s="115">
        <f t="shared" si="32"/>
        <v>1790.4479569892476</v>
      </c>
      <c r="EV33" s="115">
        <f t="shared" si="32"/>
        <v>1790.4479569892476</v>
      </c>
      <c r="EW33" s="115">
        <f>IFERROR(((1-DT33)*$Q33),0)</f>
        <v>2006.16</v>
      </c>
      <c r="EX33" s="115">
        <f t="shared" si="13"/>
        <v>2006.16</v>
      </c>
      <c r="EY33" s="97"/>
      <c r="FA33">
        <f t="shared" si="34"/>
        <v>1790.443870967742</v>
      </c>
      <c r="FB33" t="e">
        <f>#REF!</f>
        <v>#REF!</v>
      </c>
      <c r="FC33" t="e">
        <f>ROUND(FA33*(1-FB33),2)</f>
        <v>#REF!</v>
      </c>
      <c r="FD33" t="s">
        <v>96</v>
      </c>
      <c r="FE33">
        <v>1</v>
      </c>
      <c r="FF33" t="s">
        <v>97</v>
      </c>
      <c r="XCR33" s="116"/>
      <c r="XCS33" s="116"/>
      <c r="XCT33" s="117"/>
      <c r="XCU33" s="118"/>
      <c r="XCV33" s="116"/>
      <c r="XCW33" s="116"/>
      <c r="XCX33" s="104"/>
      <c r="XCY33" s="116"/>
      <c r="XCZ33" s="119"/>
      <c r="XDA33" s="107"/>
      <c r="XDB33" s="108"/>
      <c r="XDC33" s="108"/>
      <c r="XDD33" s="108"/>
      <c r="XDE33" s="108"/>
      <c r="XDF33" s="108"/>
      <c r="XDG33" s="108"/>
      <c r="XDH33" s="108"/>
      <c r="XDJ33" s="109"/>
      <c r="XDK33" s="109"/>
      <c r="XDL33" s="109"/>
      <c r="XDM33" s="109"/>
      <c r="XDN33" s="109"/>
      <c r="XDO33" s="109"/>
      <c r="XDP33" s="109"/>
      <c r="XDR33" s="6"/>
      <c r="XDS33" s="6"/>
      <c r="XDT33" s="6"/>
      <c r="XDU33" s="6"/>
      <c r="XDV33" s="6"/>
      <c r="XDW33" s="6"/>
      <c r="XDX33" s="6"/>
    </row>
    <row r="34" spans="1:162 16320:16352" x14ac:dyDescent="0.25">
      <c r="A34" s="123" t="s">
        <v>134</v>
      </c>
      <c r="B34" s="124" t="s">
        <v>162</v>
      </c>
      <c r="C34" s="125">
        <v>7896672201271</v>
      </c>
      <c r="D34" s="126" t="s">
        <v>95</v>
      </c>
      <c r="E34" s="124" t="s">
        <v>136</v>
      </c>
      <c r="F34" s="124" t="s">
        <v>163</v>
      </c>
      <c r="G34" s="124" t="s">
        <v>131</v>
      </c>
      <c r="H34" s="124" t="str">
        <f>VLOOKUP(C34,'[1]Tabela CMED 2018'!F:AG,28,0)</f>
        <v>NEGATIVA</v>
      </c>
      <c r="I34" s="126">
        <v>1</v>
      </c>
      <c r="J34" s="127">
        <v>4.3299999999999998E-2</v>
      </c>
      <c r="K34" s="128">
        <f>VLOOKUP($C34,'[1]Tabela CMED 2018'!F:K,6,0)*(1+$J34)</f>
        <v>30.047039999999999</v>
      </c>
      <c r="L34" s="128">
        <v>34.72</v>
      </c>
      <c r="M34" s="128">
        <v>37.130000000000003</v>
      </c>
      <c r="N34" s="128">
        <v>37.39</v>
      </c>
      <c r="O34" s="128">
        <v>37.65</v>
      </c>
      <c r="P34" s="128">
        <v>38.74</v>
      </c>
      <c r="Q34" s="128">
        <v>32.32</v>
      </c>
      <c r="R34" s="124"/>
      <c r="S34" s="129">
        <f>K34/(IF($H34="Positiva",(VLOOKUP(S$7,'[1]Tabelas Master data'!$A$4:$B$16,2,0)),(VLOOKUP(S$7,'[1]Tabelas Master data'!$A$4:$C$16,3,0))))</f>
        <v>40.307034371000761</v>
      </c>
      <c r="T34" s="129">
        <v>46.38</v>
      </c>
      <c r="U34" s="129">
        <v>49.49</v>
      </c>
      <c r="V34" s="129">
        <v>49.83</v>
      </c>
      <c r="W34" s="129">
        <v>50.17</v>
      </c>
      <c r="X34" s="129">
        <v>51.56</v>
      </c>
      <c r="Y34" s="129">
        <v>44.68</v>
      </c>
      <c r="Z34" s="124"/>
      <c r="AA34" s="128">
        <f t="shared" ref="AA34:AA55" si="41">K34*(1-$AI$6)</f>
        <v>23.989556736000001</v>
      </c>
      <c r="AB34" s="128">
        <f t="shared" ref="AB34:AB55" si="42">L34*(1-$AI$6)</f>
        <v>27.720447999999998</v>
      </c>
      <c r="AC34" s="128">
        <f t="shared" ref="AC34:AC55" si="43">M34*(1-$AI$6)</f>
        <v>29.644592000000003</v>
      </c>
      <c r="AD34" s="128">
        <f t="shared" ref="AD34:AD55" si="44">N34*(1-$AI$6)</f>
        <v>29.852176</v>
      </c>
      <c r="AE34" s="128">
        <f t="shared" ref="AE34:AE55" si="45">O34*(1-$AI$6)</f>
        <v>30.059759999999997</v>
      </c>
      <c r="AF34" s="128">
        <f t="shared" ref="AF34:AG80" si="46">P34*(1-$AI$6)</f>
        <v>30.930016000000002</v>
      </c>
      <c r="AG34" s="128">
        <f t="shared" si="46"/>
        <v>25.804288</v>
      </c>
      <c r="AH34" s="124" t="s">
        <v>95</v>
      </c>
      <c r="AI34" s="124" t="s">
        <v>95</v>
      </c>
      <c r="AJ34" s="124" t="s">
        <v>95</v>
      </c>
      <c r="AK34" s="124"/>
      <c r="AL34" s="124"/>
      <c r="AM34" s="130">
        <v>0.04</v>
      </c>
      <c r="AN34" s="130">
        <v>0.04</v>
      </c>
      <c r="AO34" s="130">
        <v>0.04</v>
      </c>
      <c r="AP34" s="130">
        <v>0.04</v>
      </c>
      <c r="AQ34" s="130">
        <v>0.04</v>
      </c>
      <c r="AR34" s="131">
        <v>0.04</v>
      </c>
      <c r="AS34" s="130">
        <v>0.04</v>
      </c>
      <c r="AT34" s="130">
        <v>0.04</v>
      </c>
      <c r="AU34" s="130">
        <v>0.04</v>
      </c>
      <c r="AV34" s="130">
        <v>0.04</v>
      </c>
      <c r="AW34" s="130">
        <v>0.04</v>
      </c>
      <c r="AX34" s="130">
        <v>0.04</v>
      </c>
      <c r="AY34" s="130">
        <v>0.04</v>
      </c>
      <c r="AZ34" s="130">
        <v>0.04</v>
      </c>
      <c r="BA34" s="130">
        <v>0.04</v>
      </c>
      <c r="BB34" s="130">
        <v>0.04</v>
      </c>
      <c r="BC34" s="130">
        <v>0.04</v>
      </c>
      <c r="BD34" s="130">
        <v>0.04</v>
      </c>
      <c r="BE34" s="130">
        <v>0.04</v>
      </c>
      <c r="BF34" s="130">
        <v>0.04</v>
      </c>
      <c r="BG34" s="130">
        <v>0.04</v>
      </c>
      <c r="BH34" s="130">
        <v>0.04</v>
      </c>
      <c r="BI34" s="130">
        <v>0.04</v>
      </c>
      <c r="BJ34" s="131">
        <v>0.12</v>
      </c>
      <c r="BK34" s="130">
        <v>0.04</v>
      </c>
      <c r="BL34" s="130">
        <v>0.04</v>
      </c>
      <c r="BM34" s="130">
        <v>0.04</v>
      </c>
      <c r="BN34" s="130">
        <v>0</v>
      </c>
      <c r="BO34" s="124"/>
      <c r="BP34" s="130">
        <f>VLOOKUP(BP$8,'[1]Tabelas Master data'!$V:$W,2,0)</f>
        <v>0.17</v>
      </c>
      <c r="BQ34" s="130">
        <f>VLOOKUP(BQ$8,'[1]Tabelas Master data'!$V:$W,2,0)</f>
        <v>0.17</v>
      </c>
      <c r="BR34" s="130">
        <f>VLOOKUP(BR$8,'[1]Tabelas Master data'!$V:$W,2,0)</f>
        <v>0.18</v>
      </c>
      <c r="BS34" s="130">
        <f>VLOOKUP(BS$8,'[1]Tabelas Master data'!$V:$W,2,0)</f>
        <v>0.18</v>
      </c>
      <c r="BT34" s="130">
        <f>VLOOKUP(BT$8,'[1]Tabelas Master data'!$V:$W,2,0)</f>
        <v>0.18</v>
      </c>
      <c r="BU34" s="130">
        <f>VLOOKUP(BU$8,'[1]Tabelas Master data'!$V:$W,2,0)</f>
        <v>0.18</v>
      </c>
      <c r="BV34" s="130">
        <f>VLOOKUP(BV$8,'[1]Tabelas Master data'!$V:$W,2,0)</f>
        <v>0.17</v>
      </c>
      <c r="BW34" s="130">
        <f>VLOOKUP(BW$8,'[1]Tabelas Master data'!$V:$W,2,0)</f>
        <v>0.17</v>
      </c>
      <c r="BX34" s="130">
        <f>VLOOKUP(BX$8,'[1]Tabelas Master data'!$V:$W,2,0)</f>
        <v>0.17</v>
      </c>
      <c r="BY34" s="130">
        <f>VLOOKUP(BY$8,'[1]Tabelas Master data'!$V:$W,2,0)</f>
        <v>0.18</v>
      </c>
      <c r="BZ34" s="130">
        <f>VLOOKUP(BZ$8,'[1]Tabelas Master data'!$V:$W,2,0)</f>
        <v>0.17</v>
      </c>
      <c r="CA34" s="130">
        <f>VLOOKUP(CA$8,'[1]Tabelas Master data'!$V:$W,2,0)</f>
        <v>0.17</v>
      </c>
      <c r="CB34" s="130">
        <f>VLOOKUP(CB$8,'[1]Tabelas Master data'!$V:$W,2,0)</f>
        <v>0.18</v>
      </c>
      <c r="CC34" s="130">
        <f>VLOOKUP(CC$8,'[1]Tabelas Master data'!$V:$W,2,0)</f>
        <v>0.17</v>
      </c>
      <c r="CD34" s="130">
        <f>VLOOKUP(CD$8,'[1]Tabelas Master data'!$V:$W,2,0)</f>
        <v>0.18</v>
      </c>
      <c r="CE34" s="130">
        <f>VLOOKUP(CE$8,'[1]Tabelas Master data'!$V:$W,2,0)</f>
        <v>0.18</v>
      </c>
      <c r="CF34" s="130">
        <f>VLOOKUP(CF$8,'[1]Tabelas Master data'!$V:$W,2,0)</f>
        <v>0.18</v>
      </c>
      <c r="CG34" s="130">
        <f>VLOOKUP(CG$8,'[1]Tabelas Master data'!$V:$W,2,0)</f>
        <v>0.18</v>
      </c>
      <c r="CH34" s="130">
        <f>VLOOKUP(CH$8,'[1]Tabelas Master data'!$V:$W,2,0)</f>
        <v>0.18</v>
      </c>
      <c r="CI34" s="130">
        <f>VLOOKUP(CI$8,'[1]Tabelas Master data'!$V:$W,2,0)</f>
        <v>0.18</v>
      </c>
      <c r="CJ34" s="130">
        <f>VLOOKUP(CJ$8,'[1]Tabelas Master data'!$V:$W,2,0)</f>
        <v>0.2</v>
      </c>
      <c r="CK34" s="132">
        <f>VLOOKUP(CK$8,'[1]Tabelas Master data'!$V:$W,2,0)</f>
        <v>0.17499999999999999</v>
      </c>
      <c r="CL34" s="130">
        <f>VLOOKUP(CL$8,'[1]Tabelas Master data'!$V:$W,2,0)</f>
        <v>0.17</v>
      </c>
      <c r="CM34" s="131">
        <v>0.12</v>
      </c>
      <c r="CN34" s="130">
        <f>VLOOKUP(CN$8,'[1]Tabelas Master data'!$V:$W,2,0)</f>
        <v>0.18</v>
      </c>
      <c r="CO34" s="130">
        <f>VLOOKUP(CO$8,'[1]Tabelas Master data'!$V:$W,2,0)</f>
        <v>0.18</v>
      </c>
      <c r="CP34" s="130">
        <f>VLOOKUP(CP$8,'[1]Tabelas Master data'!$V:$W,2,0)</f>
        <v>0.18</v>
      </c>
      <c r="CQ34" s="130">
        <f>VLOOKUP(CQ$8,'[1]Tabelas Master data'!$V:$W,2,0)</f>
        <v>0</v>
      </c>
      <c r="CR34" s="124"/>
      <c r="CS34" s="133">
        <f t="shared" si="39"/>
        <v>0.13541666666666663</v>
      </c>
      <c r="CT34" s="133">
        <f t="shared" si="39"/>
        <v>0.13541666666666663</v>
      </c>
      <c r="CU34" s="133">
        <f t="shared" si="39"/>
        <v>0.14583333333333326</v>
      </c>
      <c r="CV34" s="133">
        <f t="shared" si="39"/>
        <v>0.14583333333333326</v>
      </c>
      <c r="CW34" s="133">
        <f t="shared" si="39"/>
        <v>0.14583333333333326</v>
      </c>
      <c r="CX34" s="133">
        <f t="shared" si="39"/>
        <v>0.14583333333333326</v>
      </c>
      <c r="CY34" s="133">
        <f t="shared" si="39"/>
        <v>0.13541666666666663</v>
      </c>
      <c r="CZ34" s="133">
        <f t="shared" si="39"/>
        <v>0.13541666666666663</v>
      </c>
      <c r="DA34" s="133">
        <f t="shared" si="39"/>
        <v>0.13541666666666663</v>
      </c>
      <c r="DB34" s="133">
        <f t="shared" si="39"/>
        <v>0.14583333333333326</v>
      </c>
      <c r="DC34" s="133">
        <f t="shared" si="39"/>
        <v>0.13541666666666663</v>
      </c>
      <c r="DD34" s="133">
        <f t="shared" si="39"/>
        <v>0.13541666666666663</v>
      </c>
      <c r="DE34" s="133">
        <f t="shared" si="39"/>
        <v>0.14583333333333326</v>
      </c>
      <c r="DF34" s="133">
        <f t="shared" si="39"/>
        <v>0.13541666666666663</v>
      </c>
      <c r="DG34" s="133">
        <f t="shared" si="39"/>
        <v>0.14583333333333326</v>
      </c>
      <c r="DH34" s="133">
        <f t="shared" si="39"/>
        <v>0.14583333333333326</v>
      </c>
      <c r="DI34" s="133">
        <f t="shared" si="36"/>
        <v>0.14583333333333326</v>
      </c>
      <c r="DJ34" s="133">
        <f t="shared" si="36"/>
        <v>0.14583333333333326</v>
      </c>
      <c r="DK34" s="133">
        <f t="shared" si="36"/>
        <v>0.14583333333333326</v>
      </c>
      <c r="DL34" s="133">
        <f t="shared" si="36"/>
        <v>0.14583333333333326</v>
      </c>
      <c r="DM34" s="133">
        <f t="shared" si="40"/>
        <v>0.16666666666666663</v>
      </c>
      <c r="DN34" s="133">
        <f t="shared" si="40"/>
        <v>0.140625</v>
      </c>
      <c r="DO34" s="133">
        <f t="shared" si="40"/>
        <v>0.13541666666666663</v>
      </c>
      <c r="DP34" s="133">
        <f t="shared" si="40"/>
        <v>0</v>
      </c>
      <c r="DQ34" s="133">
        <f t="shared" si="40"/>
        <v>0.14583333333333326</v>
      </c>
      <c r="DR34" s="133">
        <f t="shared" si="40"/>
        <v>0.14583333333333326</v>
      </c>
      <c r="DS34" s="133">
        <f t="shared" si="40"/>
        <v>0.14583333333333326</v>
      </c>
      <c r="DT34" s="133">
        <f t="shared" si="40"/>
        <v>0</v>
      </c>
      <c r="DU34" s="124"/>
      <c r="DV34" s="134">
        <f t="shared" si="23"/>
        <v>32.101979166666673</v>
      </c>
      <c r="DW34" s="134">
        <f t="shared" si="23"/>
        <v>32.101979166666673</v>
      </c>
      <c r="DX34" s="134">
        <f t="shared" si="24"/>
        <v>32.159375000000004</v>
      </c>
      <c r="DY34" s="134">
        <f t="shared" si="24"/>
        <v>32.159375000000004</v>
      </c>
      <c r="DZ34" s="134">
        <f t="shared" si="24"/>
        <v>32.159375000000004</v>
      </c>
      <c r="EA34" s="134">
        <f t="shared" si="24"/>
        <v>32.159375000000004</v>
      </c>
      <c r="EB34" s="134">
        <f t="shared" si="25"/>
        <v>32.101979166666673</v>
      </c>
      <c r="EC34" s="134">
        <f t="shared" si="25"/>
        <v>32.101979166666673</v>
      </c>
      <c r="ED34" s="134">
        <f t="shared" si="25"/>
        <v>32.101979166666673</v>
      </c>
      <c r="EE34" s="134">
        <f>IFERROR(((1-DB34)*$O34),0)</f>
        <v>32.159375000000004</v>
      </c>
      <c r="EF34" s="134">
        <f t="shared" si="27"/>
        <v>32.101979166666673</v>
      </c>
      <c r="EG34" s="134">
        <f t="shared" si="27"/>
        <v>32.101979166666673</v>
      </c>
      <c r="EH34" s="134">
        <f>IFERROR(((1-DE34)*$O34),0)</f>
        <v>32.159375000000004</v>
      </c>
      <c r="EI34" s="134">
        <f>IFERROR(((1-DF34)*$M34),0)</f>
        <v>32.101979166666673</v>
      </c>
      <c r="EJ34" s="134">
        <f t="shared" si="37"/>
        <v>32.159375000000004</v>
      </c>
      <c r="EK34" s="134">
        <f t="shared" si="37"/>
        <v>32.159375000000004</v>
      </c>
      <c r="EL34" s="134">
        <f t="shared" si="37"/>
        <v>32.159375000000004</v>
      </c>
      <c r="EM34" s="134">
        <f t="shared" si="37"/>
        <v>32.159375000000004</v>
      </c>
      <c r="EN34" s="134">
        <f t="shared" si="37"/>
        <v>32.159375000000004</v>
      </c>
      <c r="EO34" s="134">
        <f t="shared" si="37"/>
        <v>32.159375000000004</v>
      </c>
      <c r="EP34" s="134">
        <f>IFERROR(((1-DM34)*$P34),0)</f>
        <v>32.283333333333339</v>
      </c>
      <c r="EQ34" s="134">
        <f>IFERROR(((1-DN34)*$N34),0)</f>
        <v>32.132031249999997</v>
      </c>
      <c r="ER34" s="134">
        <f>IFERROR(((1-DO34)*$M34),0)</f>
        <v>32.101979166666673</v>
      </c>
      <c r="ES34" s="134">
        <f>IFERROR(((1-DP34)*$L34),0)</f>
        <v>34.72</v>
      </c>
      <c r="ET34" s="134">
        <f t="shared" si="32"/>
        <v>32.159375000000004</v>
      </c>
      <c r="EU34" s="134">
        <f t="shared" si="32"/>
        <v>32.159375000000004</v>
      </c>
      <c r="EV34" s="134">
        <f t="shared" si="32"/>
        <v>32.159375000000004</v>
      </c>
      <c r="EW34" s="134">
        <f>IFERROR(((1-DT34)*$Q34),0)</f>
        <v>32.32</v>
      </c>
      <c r="EX34" s="134">
        <f t="shared" si="13"/>
        <v>37.130000000000003</v>
      </c>
      <c r="EY34" s="97"/>
      <c r="FA34" s="75">
        <f>MIN(DV34:EV34)</f>
        <v>32.101979166666673</v>
      </c>
      <c r="FB34" s="76">
        <v>0.13</v>
      </c>
      <c r="FC34" s="75">
        <f>ROUND(FA34*(1-FB34),2)</f>
        <v>27.93</v>
      </c>
      <c r="FD34" s="77" t="s">
        <v>96</v>
      </c>
      <c r="FE34" s="77">
        <v>1</v>
      </c>
      <c r="FF34" s="77" t="s">
        <v>97</v>
      </c>
    </row>
    <row r="35" spans="1:162 16320:16352" x14ac:dyDescent="0.25">
      <c r="A35" s="123" t="s">
        <v>134</v>
      </c>
      <c r="B35" s="124" t="s">
        <v>164</v>
      </c>
      <c r="C35" s="125">
        <v>7896672201738</v>
      </c>
      <c r="D35" s="126" t="s">
        <v>95</v>
      </c>
      <c r="E35" s="124" t="s">
        <v>139</v>
      </c>
      <c r="F35" s="124" t="s">
        <v>163</v>
      </c>
      <c r="G35" s="124" t="s">
        <v>131</v>
      </c>
      <c r="H35" s="124" t="str">
        <f>VLOOKUP(C35,'[1]Tabela CMED 2018'!F:AG,28,0)</f>
        <v>NEGATIVA</v>
      </c>
      <c r="I35" s="126">
        <v>1</v>
      </c>
      <c r="J35" s="127">
        <v>4.3299999999999998E-2</v>
      </c>
      <c r="K35" s="128">
        <f>VLOOKUP($C35,'[1]Tabela CMED 2018'!F:K,6,0)*(1+$J35)</f>
        <v>35.649560999999999</v>
      </c>
      <c r="L35" s="128">
        <v>41.2</v>
      </c>
      <c r="M35" s="128">
        <v>44.05</v>
      </c>
      <c r="N35" s="128">
        <v>44.36</v>
      </c>
      <c r="O35" s="128">
        <v>44.67</v>
      </c>
      <c r="P35" s="128">
        <v>45.97</v>
      </c>
      <c r="Q35" s="128">
        <v>38.35</v>
      </c>
      <c r="R35" s="124"/>
      <c r="S35" s="129">
        <f>K35/(IF($H35="Positiva",(VLOOKUP(S$7,'[1]Tabelas Master data'!$A$4:$B$16,2,0)),(VLOOKUP(S$7,'[1]Tabelas Master data'!$A$4:$C$16,3,0))))</f>
        <v>47.822616821426941</v>
      </c>
      <c r="T35" s="129">
        <v>55.03</v>
      </c>
      <c r="U35" s="129">
        <v>58.72</v>
      </c>
      <c r="V35" s="129">
        <v>59.11</v>
      </c>
      <c r="W35" s="129">
        <v>59.52</v>
      </c>
      <c r="X35" s="129">
        <v>61.19</v>
      </c>
      <c r="Y35" s="129">
        <v>53.02</v>
      </c>
      <c r="Z35" s="124"/>
      <c r="AA35" s="128">
        <f t="shared" si="41"/>
        <v>28.462609502399999</v>
      </c>
      <c r="AB35" s="128">
        <f t="shared" si="42"/>
        <v>32.894080000000002</v>
      </c>
      <c r="AC35" s="128">
        <f t="shared" si="43"/>
        <v>35.169519999999999</v>
      </c>
      <c r="AD35" s="128">
        <f t="shared" si="44"/>
        <v>35.417023999999998</v>
      </c>
      <c r="AE35" s="128">
        <f t="shared" si="45"/>
        <v>35.664528000000004</v>
      </c>
      <c r="AF35" s="128">
        <f t="shared" si="46"/>
        <v>36.702447999999997</v>
      </c>
      <c r="AG35" s="128">
        <f t="shared" si="46"/>
        <v>30.618640000000003</v>
      </c>
      <c r="AH35" s="124" t="s">
        <v>95</v>
      </c>
      <c r="AI35" s="124" t="s">
        <v>95</v>
      </c>
      <c r="AJ35" s="124" t="s">
        <v>95</v>
      </c>
      <c r="AK35" s="124"/>
      <c r="AL35" s="124"/>
      <c r="AM35" s="130">
        <v>0.04</v>
      </c>
      <c r="AN35" s="130">
        <v>0.04</v>
      </c>
      <c r="AO35" s="130">
        <v>0.04</v>
      </c>
      <c r="AP35" s="130">
        <v>0.04</v>
      </c>
      <c r="AQ35" s="130">
        <v>0.04</v>
      </c>
      <c r="AR35" s="131">
        <v>0.04</v>
      </c>
      <c r="AS35" s="130">
        <v>0.04</v>
      </c>
      <c r="AT35" s="130">
        <v>0.04</v>
      </c>
      <c r="AU35" s="130">
        <v>0.04</v>
      </c>
      <c r="AV35" s="130">
        <v>0.04</v>
      </c>
      <c r="AW35" s="130">
        <v>0.04</v>
      </c>
      <c r="AX35" s="130">
        <v>0.04</v>
      </c>
      <c r="AY35" s="130">
        <v>0.04</v>
      </c>
      <c r="AZ35" s="130">
        <v>0.04</v>
      </c>
      <c r="BA35" s="130">
        <v>0.04</v>
      </c>
      <c r="BB35" s="130">
        <v>0.04</v>
      </c>
      <c r="BC35" s="130">
        <v>0.04</v>
      </c>
      <c r="BD35" s="130">
        <v>0.04</v>
      </c>
      <c r="BE35" s="130">
        <v>0.04</v>
      </c>
      <c r="BF35" s="130">
        <v>0.04</v>
      </c>
      <c r="BG35" s="130">
        <v>0.04</v>
      </c>
      <c r="BH35" s="130">
        <v>0.04</v>
      </c>
      <c r="BI35" s="130">
        <v>0.04</v>
      </c>
      <c r="BJ35" s="131">
        <v>0.12</v>
      </c>
      <c r="BK35" s="130">
        <v>0.04</v>
      </c>
      <c r="BL35" s="130">
        <v>0.04</v>
      </c>
      <c r="BM35" s="130">
        <v>0.04</v>
      </c>
      <c r="BN35" s="130">
        <v>0</v>
      </c>
      <c r="BO35" s="124"/>
      <c r="BP35" s="130">
        <f>VLOOKUP(BP$8,'[1]Tabelas Master data'!$V:$W,2,0)</f>
        <v>0.17</v>
      </c>
      <c r="BQ35" s="130">
        <f>VLOOKUP(BQ$8,'[1]Tabelas Master data'!$V:$W,2,0)</f>
        <v>0.17</v>
      </c>
      <c r="BR35" s="130">
        <f>VLOOKUP(BR$8,'[1]Tabelas Master data'!$V:$W,2,0)</f>
        <v>0.18</v>
      </c>
      <c r="BS35" s="130">
        <f>VLOOKUP(BS$8,'[1]Tabelas Master data'!$V:$W,2,0)</f>
        <v>0.18</v>
      </c>
      <c r="BT35" s="130">
        <f>VLOOKUP(BT$8,'[1]Tabelas Master data'!$V:$W,2,0)</f>
        <v>0.18</v>
      </c>
      <c r="BU35" s="130">
        <f>VLOOKUP(BU$8,'[1]Tabelas Master data'!$V:$W,2,0)</f>
        <v>0.18</v>
      </c>
      <c r="BV35" s="130">
        <f>VLOOKUP(BV$8,'[1]Tabelas Master data'!$V:$W,2,0)</f>
        <v>0.17</v>
      </c>
      <c r="BW35" s="130">
        <f>VLOOKUP(BW$8,'[1]Tabelas Master data'!$V:$W,2,0)</f>
        <v>0.17</v>
      </c>
      <c r="BX35" s="130">
        <f>VLOOKUP(BX$8,'[1]Tabelas Master data'!$V:$W,2,0)</f>
        <v>0.17</v>
      </c>
      <c r="BY35" s="130">
        <f>VLOOKUP(BY$8,'[1]Tabelas Master data'!$V:$W,2,0)</f>
        <v>0.18</v>
      </c>
      <c r="BZ35" s="130">
        <f>VLOOKUP(BZ$8,'[1]Tabelas Master data'!$V:$W,2,0)</f>
        <v>0.17</v>
      </c>
      <c r="CA35" s="130">
        <f>VLOOKUP(CA$8,'[1]Tabelas Master data'!$V:$W,2,0)</f>
        <v>0.17</v>
      </c>
      <c r="CB35" s="130">
        <f>VLOOKUP(CB$8,'[1]Tabelas Master data'!$V:$W,2,0)</f>
        <v>0.18</v>
      </c>
      <c r="CC35" s="130">
        <f>VLOOKUP(CC$8,'[1]Tabelas Master data'!$V:$W,2,0)</f>
        <v>0.17</v>
      </c>
      <c r="CD35" s="130">
        <f>VLOOKUP(CD$8,'[1]Tabelas Master data'!$V:$W,2,0)</f>
        <v>0.18</v>
      </c>
      <c r="CE35" s="130">
        <f>VLOOKUP(CE$8,'[1]Tabelas Master data'!$V:$W,2,0)</f>
        <v>0.18</v>
      </c>
      <c r="CF35" s="130">
        <f>VLOOKUP(CF$8,'[1]Tabelas Master data'!$V:$W,2,0)</f>
        <v>0.18</v>
      </c>
      <c r="CG35" s="130">
        <f>VLOOKUP(CG$8,'[1]Tabelas Master data'!$V:$W,2,0)</f>
        <v>0.18</v>
      </c>
      <c r="CH35" s="130">
        <f>VLOOKUP(CH$8,'[1]Tabelas Master data'!$V:$W,2,0)</f>
        <v>0.18</v>
      </c>
      <c r="CI35" s="130">
        <f>VLOOKUP(CI$8,'[1]Tabelas Master data'!$V:$W,2,0)</f>
        <v>0.18</v>
      </c>
      <c r="CJ35" s="130">
        <f>VLOOKUP(CJ$8,'[1]Tabelas Master data'!$V:$W,2,0)</f>
        <v>0.2</v>
      </c>
      <c r="CK35" s="132">
        <f>VLOOKUP(CK$8,'[1]Tabelas Master data'!$V:$W,2,0)</f>
        <v>0.17499999999999999</v>
      </c>
      <c r="CL35" s="130">
        <f>VLOOKUP(CL$8,'[1]Tabelas Master data'!$V:$W,2,0)</f>
        <v>0.17</v>
      </c>
      <c r="CM35" s="131">
        <v>0.12</v>
      </c>
      <c r="CN35" s="130">
        <f>VLOOKUP(CN$8,'[1]Tabelas Master data'!$V:$W,2,0)</f>
        <v>0.18</v>
      </c>
      <c r="CO35" s="130">
        <f>VLOOKUP(CO$8,'[1]Tabelas Master data'!$V:$W,2,0)</f>
        <v>0.18</v>
      </c>
      <c r="CP35" s="130">
        <f>VLOOKUP(CP$8,'[1]Tabelas Master data'!$V:$W,2,0)</f>
        <v>0.18</v>
      </c>
      <c r="CQ35" s="130">
        <f>VLOOKUP(CQ$8,'[1]Tabelas Master data'!$V:$W,2,0)</f>
        <v>0</v>
      </c>
      <c r="CR35" s="124"/>
      <c r="CS35" s="133">
        <f t="shared" si="39"/>
        <v>0.13541666666666663</v>
      </c>
      <c r="CT35" s="133">
        <f t="shared" si="39"/>
        <v>0.13541666666666663</v>
      </c>
      <c r="CU35" s="133">
        <f t="shared" si="39"/>
        <v>0.14583333333333326</v>
      </c>
      <c r="CV35" s="133">
        <f t="shared" si="39"/>
        <v>0.14583333333333326</v>
      </c>
      <c r="CW35" s="133">
        <f t="shared" si="39"/>
        <v>0.14583333333333326</v>
      </c>
      <c r="CX35" s="133">
        <f t="shared" si="39"/>
        <v>0.14583333333333326</v>
      </c>
      <c r="CY35" s="133">
        <f t="shared" si="39"/>
        <v>0.13541666666666663</v>
      </c>
      <c r="CZ35" s="133">
        <f t="shared" si="39"/>
        <v>0.13541666666666663</v>
      </c>
      <c r="DA35" s="133">
        <f t="shared" si="39"/>
        <v>0.13541666666666663</v>
      </c>
      <c r="DB35" s="133">
        <f t="shared" si="39"/>
        <v>0.14583333333333326</v>
      </c>
      <c r="DC35" s="133">
        <f t="shared" si="36"/>
        <v>0.13541666666666663</v>
      </c>
      <c r="DD35" s="133">
        <f t="shared" si="36"/>
        <v>0.13541666666666663</v>
      </c>
      <c r="DE35" s="133">
        <f t="shared" si="36"/>
        <v>0.14583333333333326</v>
      </c>
      <c r="DF35" s="133">
        <f t="shared" si="36"/>
        <v>0.13541666666666663</v>
      </c>
      <c r="DG35" s="133">
        <f t="shared" si="36"/>
        <v>0.14583333333333326</v>
      </c>
      <c r="DH35" s="133">
        <f t="shared" si="36"/>
        <v>0.14583333333333326</v>
      </c>
      <c r="DI35" s="133">
        <f t="shared" si="36"/>
        <v>0.14583333333333326</v>
      </c>
      <c r="DJ35" s="133">
        <f t="shared" si="36"/>
        <v>0.14583333333333326</v>
      </c>
      <c r="DK35" s="133">
        <f t="shared" si="36"/>
        <v>0.14583333333333326</v>
      </c>
      <c r="DL35" s="133">
        <f t="shared" si="36"/>
        <v>0.14583333333333326</v>
      </c>
      <c r="DM35" s="133">
        <f t="shared" si="40"/>
        <v>0.16666666666666663</v>
      </c>
      <c r="DN35" s="133">
        <f t="shared" si="40"/>
        <v>0.140625</v>
      </c>
      <c r="DO35" s="133">
        <f t="shared" si="40"/>
        <v>0.13541666666666663</v>
      </c>
      <c r="DP35" s="133">
        <f t="shared" si="40"/>
        <v>0</v>
      </c>
      <c r="DQ35" s="133">
        <f t="shared" si="40"/>
        <v>0.14583333333333326</v>
      </c>
      <c r="DR35" s="133">
        <f t="shared" si="40"/>
        <v>0.14583333333333326</v>
      </c>
      <c r="DS35" s="133">
        <f t="shared" si="40"/>
        <v>0.14583333333333326</v>
      </c>
      <c r="DT35" s="133">
        <f t="shared" si="40"/>
        <v>0</v>
      </c>
      <c r="DU35" s="124"/>
      <c r="DV35" s="134">
        <f t="shared" si="23"/>
        <v>38.084895833333334</v>
      </c>
      <c r="DW35" s="134">
        <f t="shared" si="23"/>
        <v>38.084895833333334</v>
      </c>
      <c r="DX35" s="134">
        <f t="shared" si="24"/>
        <v>38.155625000000008</v>
      </c>
      <c r="DY35" s="134">
        <f t="shared" si="24"/>
        <v>38.155625000000008</v>
      </c>
      <c r="DZ35" s="134">
        <f t="shared" si="24"/>
        <v>38.155625000000008</v>
      </c>
      <c r="EA35" s="134">
        <f t="shared" si="24"/>
        <v>38.155625000000008</v>
      </c>
      <c r="EB35" s="134">
        <f t="shared" si="25"/>
        <v>38.084895833333334</v>
      </c>
      <c r="EC35" s="134">
        <f t="shared" si="25"/>
        <v>38.084895833333334</v>
      </c>
      <c r="ED35" s="134">
        <f t="shared" si="25"/>
        <v>38.084895833333334</v>
      </c>
      <c r="EE35" s="134">
        <f>IFERROR(((1-DB35)*$O35),0)</f>
        <v>38.155625000000008</v>
      </c>
      <c r="EF35" s="134">
        <f t="shared" si="27"/>
        <v>38.084895833333334</v>
      </c>
      <c r="EG35" s="134">
        <f t="shared" si="27"/>
        <v>38.084895833333334</v>
      </c>
      <c r="EH35" s="134">
        <f>IFERROR(((1-DE35)*$O35),0)</f>
        <v>38.155625000000008</v>
      </c>
      <c r="EI35" s="134">
        <f>IFERROR(((1-DF35)*$M35),0)</f>
        <v>38.084895833333334</v>
      </c>
      <c r="EJ35" s="134">
        <f t="shared" si="37"/>
        <v>38.155625000000008</v>
      </c>
      <c r="EK35" s="134">
        <f t="shared" si="37"/>
        <v>38.155625000000008</v>
      </c>
      <c r="EL35" s="134">
        <f t="shared" si="37"/>
        <v>38.155625000000008</v>
      </c>
      <c r="EM35" s="134">
        <f t="shared" si="37"/>
        <v>38.155625000000008</v>
      </c>
      <c r="EN35" s="134">
        <f t="shared" si="37"/>
        <v>38.155625000000008</v>
      </c>
      <c r="EO35" s="134">
        <f t="shared" si="37"/>
        <v>38.155625000000008</v>
      </c>
      <c r="EP35" s="134">
        <f>IFERROR(((1-DM35)*$P35),0)</f>
        <v>38.308333333333337</v>
      </c>
      <c r="EQ35" s="134">
        <f>IFERROR(((1-DN35)*$N35),0)</f>
        <v>38.121875000000003</v>
      </c>
      <c r="ER35" s="134">
        <f>IFERROR(((1-DO35)*$M35),0)</f>
        <v>38.084895833333334</v>
      </c>
      <c r="ES35" s="134">
        <f>IFERROR(((1-DP35)*$L35),0)</f>
        <v>41.2</v>
      </c>
      <c r="ET35" s="134">
        <f t="shared" si="32"/>
        <v>38.155625000000008</v>
      </c>
      <c r="EU35" s="134">
        <f t="shared" si="32"/>
        <v>38.155625000000008</v>
      </c>
      <c r="EV35" s="134">
        <f t="shared" si="32"/>
        <v>38.155625000000008</v>
      </c>
      <c r="EW35" s="134">
        <f>IFERROR(((1-DT35)*$Q35),0)</f>
        <v>38.35</v>
      </c>
      <c r="EX35" s="134">
        <f t="shared" si="13"/>
        <v>44.05</v>
      </c>
      <c r="EY35" s="97"/>
      <c r="FA35" s="75">
        <f>MIN(DV35:EV35)</f>
        <v>38.084895833333334</v>
      </c>
      <c r="FB35" s="76">
        <v>0.13</v>
      </c>
      <c r="FC35" s="75">
        <f>ROUND(FA35*(1-FB35),2)</f>
        <v>33.130000000000003</v>
      </c>
      <c r="FD35" s="77" t="s">
        <v>96</v>
      </c>
      <c r="FE35" s="77">
        <v>1</v>
      </c>
      <c r="FF35" s="77" t="s">
        <v>97</v>
      </c>
    </row>
    <row r="36" spans="1:162 16320:16352" hidden="1" x14ac:dyDescent="0.25">
      <c r="A36" s="123" t="s">
        <v>140</v>
      </c>
      <c r="B36" s="124" t="s">
        <v>165</v>
      </c>
      <c r="C36" s="125">
        <v>5413787007790</v>
      </c>
      <c r="D36" s="126" t="s">
        <v>91</v>
      </c>
      <c r="E36" s="124" t="s">
        <v>166</v>
      </c>
      <c r="F36" s="124" t="s">
        <v>167</v>
      </c>
      <c r="G36" s="124" t="s">
        <v>143</v>
      </c>
      <c r="H36" s="124" t="str">
        <f>VLOOKUP(C36,'[1]Tabela CMED 2018'!F:AG,28,0)</f>
        <v>NEGATIVA</v>
      </c>
      <c r="I36" s="126">
        <v>1</v>
      </c>
      <c r="J36" s="127">
        <v>4.3299999999999998E-2</v>
      </c>
      <c r="K36" s="128">
        <f>VLOOKUP($C36,'[1]Tabela CMED 2018'!F:K,6,0)*(1+$J36)</f>
        <v>76.150466999999992</v>
      </c>
      <c r="L36" s="128">
        <f>INDEX([2]Sheet2!T:T,MATCH($C36,[2]Sheet2!$A:$A,0))</f>
        <v>88</v>
      </c>
      <c r="M36" s="128">
        <f>INDEX([2]Sheet2!U:U,MATCH($C36,[2]Sheet2!$A:$A,0))</f>
        <v>94.11</v>
      </c>
      <c r="N36" s="128">
        <f>INDEX([2]Sheet2!V:V,MATCH($C36,[2]Sheet2!$A:$A,0))</f>
        <v>94.76</v>
      </c>
      <c r="O36" s="128">
        <f>INDEX([2]Sheet2!W:W,MATCH($C36,[2]Sheet2!$A:$A,0))</f>
        <v>95.43</v>
      </c>
      <c r="P36" s="128">
        <f>INDEX([2]Sheet2!X:X,MATCH($C36,[2]Sheet2!$A:$A,0))</f>
        <v>98.19</v>
      </c>
      <c r="Q36" s="128">
        <f>INDEX([2]Sheet2!Y:Y,MATCH($C36,[2]Sheet2!$A:$A,0))</f>
        <v>81.92</v>
      </c>
      <c r="R36" s="124"/>
      <c r="S36" s="129">
        <f>K36/(IF($H36="Positiva",(VLOOKUP(S$7,'[1]Tabelas Master data'!$A$4:$B$16,2,0)),(VLOOKUP(S$7,'[1]Tabelas Master data'!$A$4:$C$16,3,0))))</f>
        <v>102.15314023400505</v>
      </c>
      <c r="T36" s="129">
        <f>INDEX([2]Sheet2!AB:AB,MATCH($C36,[2]Sheet2!$A:$A,0))</f>
        <v>117.55</v>
      </c>
      <c r="U36" s="129">
        <f>INDEX([2]Sheet2!AC:AC,MATCH($C36,[2]Sheet2!$A:$A,0))</f>
        <v>125.44</v>
      </c>
      <c r="V36" s="129">
        <f>INDEX([2]Sheet2!AD:AD,MATCH($C36,[2]Sheet2!$A:$A,0))</f>
        <v>126.28</v>
      </c>
      <c r="W36" s="129">
        <f>INDEX([2]Sheet2!AE:AE,MATCH($C36,[2]Sheet2!$A:$A,0))</f>
        <v>127.14</v>
      </c>
      <c r="X36" s="129">
        <f>INDEX([2]Sheet2!AF:AF,MATCH($C36,[2]Sheet2!$A:$A,0))</f>
        <v>130.69</v>
      </c>
      <c r="Y36" s="129">
        <f>INDEX([2]Sheet2!AG:AG,MATCH($C36,[2]Sheet2!$A:$A,0))</f>
        <v>113.25</v>
      </c>
      <c r="Z36" s="124"/>
      <c r="AA36" s="128">
        <f t="shared" si="41"/>
        <v>60.798532852799994</v>
      </c>
      <c r="AB36" s="128">
        <f t="shared" si="42"/>
        <v>70.259199999999993</v>
      </c>
      <c r="AC36" s="128">
        <f t="shared" si="43"/>
        <v>75.137423999999996</v>
      </c>
      <c r="AD36" s="128">
        <f t="shared" si="44"/>
        <v>75.656384000000003</v>
      </c>
      <c r="AE36" s="128">
        <f t="shared" si="45"/>
        <v>76.191312000000011</v>
      </c>
      <c r="AF36" s="128">
        <f t="shared" si="46"/>
        <v>78.394896000000003</v>
      </c>
      <c r="AG36" s="128">
        <f t="shared" si="46"/>
        <v>65.404927999999998</v>
      </c>
      <c r="AH36" s="124" t="s">
        <v>95</v>
      </c>
      <c r="AI36" s="124" t="s">
        <v>95</v>
      </c>
      <c r="AJ36" s="124" t="s">
        <v>95</v>
      </c>
      <c r="AK36" s="124"/>
      <c r="AL36" s="124"/>
      <c r="AM36" s="130">
        <v>0.04</v>
      </c>
      <c r="AN36" s="130">
        <v>0.04</v>
      </c>
      <c r="AO36" s="130">
        <v>0.04</v>
      </c>
      <c r="AP36" s="130">
        <v>0.04</v>
      </c>
      <c r="AQ36" s="130">
        <v>0.04</v>
      </c>
      <c r="AR36" s="130">
        <v>0.04</v>
      </c>
      <c r="AS36" s="130">
        <v>0.04</v>
      </c>
      <c r="AT36" s="130">
        <v>0.04</v>
      </c>
      <c r="AU36" s="130">
        <v>0.04</v>
      </c>
      <c r="AV36" s="130">
        <v>0.04</v>
      </c>
      <c r="AW36" s="130">
        <v>0.04</v>
      </c>
      <c r="AX36" s="130">
        <v>0.04</v>
      </c>
      <c r="AY36" s="130">
        <v>0.04</v>
      </c>
      <c r="AZ36" s="130">
        <v>0.04</v>
      </c>
      <c r="BA36" s="130">
        <v>0.04</v>
      </c>
      <c r="BB36" s="130">
        <v>0.04</v>
      </c>
      <c r="BC36" s="130">
        <v>0.04</v>
      </c>
      <c r="BD36" s="130">
        <v>0.04</v>
      </c>
      <c r="BE36" s="130">
        <v>0.04</v>
      </c>
      <c r="BF36" s="130">
        <v>0.04</v>
      </c>
      <c r="BG36" s="130">
        <v>0.04</v>
      </c>
      <c r="BH36" s="130">
        <v>0.04</v>
      </c>
      <c r="BI36" s="130">
        <v>0.04</v>
      </c>
      <c r="BJ36" s="131">
        <v>0.12</v>
      </c>
      <c r="BK36" s="130">
        <v>0.04</v>
      </c>
      <c r="BL36" s="130">
        <v>0.04</v>
      </c>
      <c r="BM36" s="130">
        <v>0.04</v>
      </c>
      <c r="BN36" s="130">
        <v>0</v>
      </c>
      <c r="BO36" s="124"/>
      <c r="BP36" s="130">
        <f>VLOOKUP(BP$8,'[1]Tabelas Master data'!$V:$W,2,0)</f>
        <v>0.17</v>
      </c>
      <c r="BQ36" s="130">
        <f>VLOOKUP(BQ$8,'[1]Tabelas Master data'!$V:$W,2,0)</f>
        <v>0.17</v>
      </c>
      <c r="BR36" s="130">
        <f>VLOOKUP(BR$8,'[1]Tabelas Master data'!$V:$W,2,0)</f>
        <v>0.18</v>
      </c>
      <c r="BS36" s="130">
        <f>VLOOKUP(BS$8,'[1]Tabelas Master data'!$V:$W,2,0)</f>
        <v>0.18</v>
      </c>
      <c r="BT36" s="130">
        <f>VLOOKUP(BT$8,'[1]Tabelas Master data'!$V:$W,2,0)</f>
        <v>0.18</v>
      </c>
      <c r="BU36" s="130">
        <f>VLOOKUP(BU$8,'[1]Tabelas Master data'!$V:$W,2,0)</f>
        <v>0.18</v>
      </c>
      <c r="BV36" s="130">
        <f>VLOOKUP(BV$8,'[1]Tabelas Master data'!$V:$W,2,0)</f>
        <v>0.17</v>
      </c>
      <c r="BW36" s="130">
        <f>VLOOKUP(BW$8,'[1]Tabelas Master data'!$V:$W,2,0)</f>
        <v>0.17</v>
      </c>
      <c r="BX36" s="130">
        <f>VLOOKUP(BX$8,'[1]Tabelas Master data'!$V:$W,2,0)</f>
        <v>0.17</v>
      </c>
      <c r="BY36" s="130">
        <f>VLOOKUP(BY$8,'[1]Tabelas Master data'!$V:$W,2,0)</f>
        <v>0.18</v>
      </c>
      <c r="BZ36" s="130">
        <f>VLOOKUP(BZ$8,'[1]Tabelas Master data'!$V:$W,2,0)</f>
        <v>0.17</v>
      </c>
      <c r="CA36" s="130">
        <f>VLOOKUP(CA$8,'[1]Tabelas Master data'!$V:$W,2,0)</f>
        <v>0.17</v>
      </c>
      <c r="CB36" s="130">
        <f>VLOOKUP(CB$8,'[1]Tabelas Master data'!$V:$W,2,0)</f>
        <v>0.18</v>
      </c>
      <c r="CC36" s="130">
        <f>VLOOKUP(CC$8,'[1]Tabelas Master data'!$V:$W,2,0)</f>
        <v>0.17</v>
      </c>
      <c r="CD36" s="130">
        <f>VLOOKUP(CD$8,'[1]Tabelas Master data'!$V:$W,2,0)</f>
        <v>0.18</v>
      </c>
      <c r="CE36" s="130">
        <f>VLOOKUP(CE$8,'[1]Tabelas Master data'!$V:$W,2,0)</f>
        <v>0.18</v>
      </c>
      <c r="CF36" s="130">
        <f>VLOOKUP(CF$8,'[1]Tabelas Master data'!$V:$W,2,0)</f>
        <v>0.18</v>
      </c>
      <c r="CG36" s="130">
        <f>VLOOKUP(CG$8,'[1]Tabelas Master data'!$V:$W,2,0)</f>
        <v>0.18</v>
      </c>
      <c r="CH36" s="130">
        <f>VLOOKUP(CH$8,'[1]Tabelas Master data'!$V:$W,2,0)</f>
        <v>0.18</v>
      </c>
      <c r="CI36" s="130">
        <f>VLOOKUP(CI$8,'[1]Tabelas Master data'!$V:$W,2,0)</f>
        <v>0.18</v>
      </c>
      <c r="CJ36" s="130">
        <f>VLOOKUP(CJ$8,'[1]Tabelas Master data'!$V:$W,2,0)</f>
        <v>0.2</v>
      </c>
      <c r="CK36" s="132">
        <f>VLOOKUP(CK$8,'[1]Tabelas Master data'!$V:$W,2,0)</f>
        <v>0.17499999999999999</v>
      </c>
      <c r="CL36" s="130">
        <f>VLOOKUP(CL$8,'[1]Tabelas Master data'!$V:$W,2,0)</f>
        <v>0.17</v>
      </c>
      <c r="CM36" s="131">
        <v>0.12</v>
      </c>
      <c r="CN36" s="130">
        <f>VLOOKUP(CN$8,'[1]Tabelas Master data'!$V:$W,2,0)</f>
        <v>0.18</v>
      </c>
      <c r="CO36" s="130">
        <f>VLOOKUP(CO$8,'[1]Tabelas Master data'!$V:$W,2,0)</f>
        <v>0.18</v>
      </c>
      <c r="CP36" s="130">
        <f>VLOOKUP(CP$8,'[1]Tabelas Master data'!$V:$W,2,0)</f>
        <v>0.18</v>
      </c>
      <c r="CQ36" s="130">
        <f>VLOOKUP(CQ$8,'[1]Tabelas Master data'!$V:$W,2,0)</f>
        <v>0</v>
      </c>
      <c r="CR36" s="124"/>
      <c r="CS36" s="133">
        <f t="shared" si="39"/>
        <v>0.13541666666666663</v>
      </c>
      <c r="CT36" s="133">
        <f t="shared" si="39"/>
        <v>0.13541666666666663</v>
      </c>
      <c r="CU36" s="133">
        <f t="shared" si="39"/>
        <v>0.14583333333333326</v>
      </c>
      <c r="CV36" s="133">
        <f t="shared" si="39"/>
        <v>0.14583333333333326</v>
      </c>
      <c r="CW36" s="133">
        <f t="shared" si="39"/>
        <v>0.14583333333333326</v>
      </c>
      <c r="CX36" s="133">
        <f t="shared" si="39"/>
        <v>0.14583333333333326</v>
      </c>
      <c r="CY36" s="133">
        <f t="shared" si="39"/>
        <v>0.13541666666666663</v>
      </c>
      <c r="CZ36" s="133">
        <f t="shared" si="39"/>
        <v>0.13541666666666663</v>
      </c>
      <c r="DA36" s="133">
        <f t="shared" si="39"/>
        <v>0.13541666666666663</v>
      </c>
      <c r="DB36" s="133">
        <f t="shared" si="39"/>
        <v>0.14583333333333326</v>
      </c>
      <c r="DC36" s="133">
        <f t="shared" si="39"/>
        <v>0.13541666666666663</v>
      </c>
      <c r="DD36" s="133">
        <f t="shared" si="39"/>
        <v>0.13541666666666663</v>
      </c>
      <c r="DE36" s="133">
        <f t="shared" si="39"/>
        <v>0.14583333333333326</v>
      </c>
      <c r="DF36" s="133">
        <f t="shared" si="39"/>
        <v>0.13541666666666663</v>
      </c>
      <c r="DG36" s="133">
        <f t="shared" si="39"/>
        <v>0.14583333333333326</v>
      </c>
      <c r="DH36" s="133">
        <f t="shared" si="36"/>
        <v>0.14583333333333326</v>
      </c>
      <c r="DI36" s="133">
        <f t="shared" si="36"/>
        <v>0.14583333333333326</v>
      </c>
      <c r="DJ36" s="133">
        <f t="shared" si="36"/>
        <v>0.14583333333333326</v>
      </c>
      <c r="DK36" s="133">
        <f t="shared" si="36"/>
        <v>0.14583333333333326</v>
      </c>
      <c r="DL36" s="133">
        <f t="shared" si="40"/>
        <v>0.14583333333333326</v>
      </c>
      <c r="DM36" s="133">
        <f t="shared" si="40"/>
        <v>0.16666666666666663</v>
      </c>
      <c r="DN36" s="133">
        <f t="shared" si="40"/>
        <v>0.140625</v>
      </c>
      <c r="DO36" s="133">
        <f t="shared" si="40"/>
        <v>0.13541666666666663</v>
      </c>
      <c r="DP36" s="133">
        <f t="shared" si="40"/>
        <v>0</v>
      </c>
      <c r="DQ36" s="133">
        <f t="shared" si="40"/>
        <v>0.14583333333333326</v>
      </c>
      <c r="DR36" s="133">
        <f t="shared" si="40"/>
        <v>0.14583333333333326</v>
      </c>
      <c r="DS36" s="133">
        <f t="shared" si="40"/>
        <v>0.14583333333333326</v>
      </c>
      <c r="DT36" s="133">
        <f t="shared" si="40"/>
        <v>0</v>
      </c>
      <c r="DU36" s="124"/>
      <c r="DV36" s="134">
        <f t="shared" si="23"/>
        <v>81.365937500000001</v>
      </c>
      <c r="DW36" s="134">
        <f t="shared" si="23"/>
        <v>81.365937500000001</v>
      </c>
      <c r="DX36" s="134">
        <f t="shared" si="24"/>
        <v>81.513125000000016</v>
      </c>
      <c r="DY36" s="134">
        <f t="shared" si="24"/>
        <v>81.513125000000016</v>
      </c>
      <c r="DZ36" s="134">
        <f t="shared" si="24"/>
        <v>81.513125000000016</v>
      </c>
      <c r="EA36" s="134">
        <f t="shared" ref="EA36:EA39" si="47">IFERROR(((1-CX36)*$M36),0)</f>
        <v>80.385625000000005</v>
      </c>
      <c r="EB36" s="134">
        <f t="shared" si="25"/>
        <v>81.365937500000001</v>
      </c>
      <c r="EC36" s="134">
        <f t="shared" si="25"/>
        <v>81.365937500000001</v>
      </c>
      <c r="ED36" s="134">
        <f t="shared" si="25"/>
        <v>81.365937500000001</v>
      </c>
      <c r="EE36" s="134">
        <f t="shared" si="26"/>
        <v>81.513125000000016</v>
      </c>
      <c r="EF36" s="134">
        <f t="shared" si="27"/>
        <v>81.365937500000001</v>
      </c>
      <c r="EG36" s="134">
        <f t="shared" si="27"/>
        <v>81.365937500000001</v>
      </c>
      <c r="EH36" s="134">
        <f t="shared" si="28"/>
        <v>81.513125000000016</v>
      </c>
      <c r="EI36" s="134">
        <f t="shared" si="27"/>
        <v>81.365937500000001</v>
      </c>
      <c r="EJ36" s="134">
        <f t="shared" si="37"/>
        <v>81.513125000000016</v>
      </c>
      <c r="EK36" s="134">
        <f t="shared" si="37"/>
        <v>81.513125000000016</v>
      </c>
      <c r="EL36" s="134">
        <f t="shared" si="37"/>
        <v>81.513125000000016</v>
      </c>
      <c r="EM36" s="134">
        <f t="shared" si="37"/>
        <v>81.513125000000016</v>
      </c>
      <c r="EN36" s="134">
        <f t="shared" si="37"/>
        <v>81.513125000000016</v>
      </c>
      <c r="EO36" s="134">
        <f t="shared" si="37"/>
        <v>81.513125000000016</v>
      </c>
      <c r="EP36" s="134">
        <f t="shared" si="29"/>
        <v>81.825000000000003</v>
      </c>
      <c r="EQ36" s="134">
        <f t="shared" si="30"/>
        <v>81.434375000000003</v>
      </c>
      <c r="ER36" s="134">
        <f t="shared" si="31"/>
        <v>81.365937500000001</v>
      </c>
      <c r="ES36" s="134">
        <f t="shared" si="11"/>
        <v>88</v>
      </c>
      <c r="ET36" s="134">
        <f t="shared" si="32"/>
        <v>81.513125000000016</v>
      </c>
      <c r="EU36" s="134">
        <f t="shared" si="32"/>
        <v>81.513125000000016</v>
      </c>
      <c r="EV36" s="134">
        <f t="shared" si="32"/>
        <v>81.513125000000016</v>
      </c>
      <c r="EW36" s="134">
        <f t="shared" si="33"/>
        <v>81.92</v>
      </c>
      <c r="EX36" s="134">
        <f t="shared" si="13"/>
        <v>94.11</v>
      </c>
      <c r="EY36" s="97"/>
      <c r="FA36" s="75"/>
      <c r="FC36" s="75"/>
      <c r="FD36" t="s">
        <v>96</v>
      </c>
      <c r="FE36">
        <v>1</v>
      </c>
      <c r="FF36" t="s">
        <v>97</v>
      </c>
    </row>
    <row r="37" spans="1:162 16320:16352" hidden="1" x14ac:dyDescent="0.25">
      <c r="A37" s="123" t="s">
        <v>140</v>
      </c>
      <c r="B37" s="124" t="s">
        <v>168</v>
      </c>
      <c r="C37" s="125">
        <v>4030729003774</v>
      </c>
      <c r="D37" s="126" t="s">
        <v>91</v>
      </c>
      <c r="E37" s="124" t="s">
        <v>169</v>
      </c>
      <c r="F37" s="124" t="s">
        <v>167</v>
      </c>
      <c r="G37" s="124" t="s">
        <v>143</v>
      </c>
      <c r="H37" s="124" t="str">
        <f>VLOOKUP(C37,'[1]Tabela CMED 2018'!F:AG,28,0)</f>
        <v>NEGATIVA</v>
      </c>
      <c r="I37" s="126">
        <v>1</v>
      </c>
      <c r="J37" s="127">
        <v>4.3299999999999998E-2</v>
      </c>
      <c r="K37" s="128">
        <f>VLOOKUP($C37,'[1]Tabela CMED 2018'!F:K,6,0)*(1+$J37)</f>
        <v>304.59143499999993</v>
      </c>
      <c r="L37" s="128">
        <f>INDEX([2]Sheet2!T:T,MATCH($C37,[2]Sheet2!$A:$A,0))</f>
        <v>351.99</v>
      </c>
      <c r="M37" s="128">
        <f>INDEX([2]Sheet2!U:U,MATCH($C37,[2]Sheet2!$A:$A,0))</f>
        <v>376.4</v>
      </c>
      <c r="N37" s="128">
        <f>INDEX([2]Sheet2!V:V,MATCH($C37,[2]Sheet2!$A:$A,0))</f>
        <v>379.02</v>
      </c>
      <c r="O37" s="128">
        <f>INDEX([2]Sheet2!W:W,MATCH($C37,[2]Sheet2!$A:$A,0))</f>
        <v>381.69</v>
      </c>
      <c r="P37" s="128">
        <f>INDEX([2]Sheet2!X:X,MATCH($C37,[2]Sheet2!$A:$A,0))</f>
        <v>392.74</v>
      </c>
      <c r="Q37" s="128">
        <f>INDEX([2]Sheet2!Y:Y,MATCH($C37,[2]Sheet2!$A:$A,0))</f>
        <v>327.66000000000003</v>
      </c>
      <c r="R37" s="124"/>
      <c r="S37" s="129">
        <f>K37/(IF($H37="Positiva",(VLOOKUP(S$7,'[1]Tabelas Master data'!$A$4:$B$16,2,0)),(VLOOKUP(S$7,'[1]Tabelas Master data'!$A$4:$C$16,3,0))))</f>
        <v>408.59856543797463</v>
      </c>
      <c r="T37" s="129">
        <f>INDEX([2]Sheet2!AB:AB,MATCH($C37,[2]Sheet2!$A:$A,0))</f>
        <v>470.18</v>
      </c>
      <c r="U37" s="129">
        <f>INDEX([2]Sheet2!AC:AC,MATCH($C37,[2]Sheet2!$A:$A,0))</f>
        <v>501.71</v>
      </c>
      <c r="V37" s="129">
        <f>INDEX([2]Sheet2!AD:AD,MATCH($C37,[2]Sheet2!$A:$A,0))</f>
        <v>505.09</v>
      </c>
      <c r="W37" s="129">
        <f>INDEX([2]Sheet2!AE:AE,MATCH($C37,[2]Sheet2!$A:$A,0))</f>
        <v>508.53</v>
      </c>
      <c r="X37" s="129">
        <f>INDEX([2]Sheet2!AF:AF,MATCH($C37,[2]Sheet2!$A:$A,0))</f>
        <v>522.75</v>
      </c>
      <c r="Y37" s="129">
        <f>INDEX([2]Sheet2!AG:AG,MATCH($C37,[2]Sheet2!$A:$A,0))</f>
        <v>452.97</v>
      </c>
      <c r="Z37" s="124"/>
      <c r="AA37" s="128">
        <f t="shared" si="41"/>
        <v>243.18580170399994</v>
      </c>
      <c r="AB37" s="128">
        <f t="shared" si="42"/>
        <v>281.02881600000001</v>
      </c>
      <c r="AC37" s="128">
        <f t="shared" si="43"/>
        <v>300.51775999999995</v>
      </c>
      <c r="AD37" s="128">
        <f t="shared" si="44"/>
        <v>302.60956799999997</v>
      </c>
      <c r="AE37" s="128">
        <f t="shared" si="45"/>
        <v>304.74129599999998</v>
      </c>
      <c r="AF37" s="128">
        <f t="shared" si="46"/>
        <v>313.56361600000002</v>
      </c>
      <c r="AG37" s="128">
        <f t="shared" si="46"/>
        <v>261.60374400000001</v>
      </c>
      <c r="AH37" s="124" t="s">
        <v>95</v>
      </c>
      <c r="AI37" s="124" t="s">
        <v>95</v>
      </c>
      <c r="AJ37" s="124" t="s">
        <v>95</v>
      </c>
      <c r="AK37" s="124"/>
      <c r="AL37" s="124"/>
      <c r="AM37" s="130">
        <v>7.0000000000000007E-2</v>
      </c>
      <c r="AN37" s="130">
        <v>7.0000000000000007E-2</v>
      </c>
      <c r="AO37" s="130">
        <v>7.0000000000000007E-2</v>
      </c>
      <c r="AP37" s="130">
        <v>7.0000000000000007E-2</v>
      </c>
      <c r="AQ37" s="130">
        <v>7.0000000000000007E-2</v>
      </c>
      <c r="AR37" s="130">
        <v>7.0000000000000007E-2</v>
      </c>
      <c r="AS37" s="130">
        <v>7.0000000000000007E-2</v>
      </c>
      <c r="AT37" s="130">
        <v>7.0000000000000007E-2</v>
      </c>
      <c r="AU37" s="130">
        <v>7.0000000000000007E-2</v>
      </c>
      <c r="AV37" s="130">
        <v>7.0000000000000007E-2</v>
      </c>
      <c r="AW37" s="130">
        <v>7.0000000000000007E-2</v>
      </c>
      <c r="AX37" s="130">
        <v>7.0000000000000007E-2</v>
      </c>
      <c r="AY37" s="130">
        <v>0.12</v>
      </c>
      <c r="AZ37" s="130">
        <v>7.0000000000000007E-2</v>
      </c>
      <c r="BA37" s="130">
        <v>7.0000000000000007E-2</v>
      </c>
      <c r="BB37" s="130">
        <v>0.12</v>
      </c>
      <c r="BC37" s="130">
        <v>7.0000000000000007E-2</v>
      </c>
      <c r="BD37" s="130">
        <v>7.0000000000000007E-2</v>
      </c>
      <c r="BE37" s="130">
        <v>7.0000000000000007E-2</v>
      </c>
      <c r="BF37" s="130">
        <v>0.12</v>
      </c>
      <c r="BG37" s="130">
        <v>0.12</v>
      </c>
      <c r="BH37" s="130">
        <v>7.0000000000000007E-2</v>
      </c>
      <c r="BI37" s="130">
        <v>7.0000000000000007E-2</v>
      </c>
      <c r="BJ37" s="131">
        <v>0.12</v>
      </c>
      <c r="BK37" s="130">
        <v>0.12</v>
      </c>
      <c r="BL37" s="130">
        <v>7.0000000000000007E-2</v>
      </c>
      <c r="BM37" s="130">
        <v>7.0000000000000007E-2</v>
      </c>
      <c r="BN37" s="130">
        <v>0</v>
      </c>
      <c r="BO37" s="124"/>
      <c r="BP37" s="130">
        <f>VLOOKUP(BP$8,'[1]Tabelas Master data'!$V:$W,2,0)</f>
        <v>0.17</v>
      </c>
      <c r="BQ37" s="130">
        <f>VLOOKUP(BQ$8,'[1]Tabelas Master data'!$V:$W,2,0)</f>
        <v>0.17</v>
      </c>
      <c r="BR37" s="130">
        <f>VLOOKUP(BR$8,'[1]Tabelas Master data'!$V:$W,2,0)</f>
        <v>0.18</v>
      </c>
      <c r="BS37" s="130">
        <f>VLOOKUP(BS$8,'[1]Tabelas Master data'!$V:$W,2,0)</f>
        <v>0.18</v>
      </c>
      <c r="BT37" s="130">
        <f>VLOOKUP(BT$8,'[1]Tabelas Master data'!$V:$W,2,0)</f>
        <v>0.18</v>
      </c>
      <c r="BU37" s="130">
        <f>VLOOKUP(BU$8,'[1]Tabelas Master data'!$V:$W,2,0)</f>
        <v>0.18</v>
      </c>
      <c r="BV37" s="130">
        <f>VLOOKUP(BV$8,'[1]Tabelas Master data'!$V:$W,2,0)</f>
        <v>0.17</v>
      </c>
      <c r="BW37" s="130">
        <f>VLOOKUP(BW$8,'[1]Tabelas Master data'!$V:$W,2,0)</f>
        <v>0.17</v>
      </c>
      <c r="BX37" s="130">
        <f>VLOOKUP(BX$8,'[1]Tabelas Master data'!$V:$W,2,0)</f>
        <v>0.17</v>
      </c>
      <c r="BY37" s="130">
        <f>VLOOKUP(BY$8,'[1]Tabelas Master data'!$V:$W,2,0)</f>
        <v>0.18</v>
      </c>
      <c r="BZ37" s="130">
        <f>VLOOKUP(BZ$8,'[1]Tabelas Master data'!$V:$W,2,0)</f>
        <v>0.17</v>
      </c>
      <c r="CA37" s="130">
        <f>VLOOKUP(CA$8,'[1]Tabelas Master data'!$V:$W,2,0)</f>
        <v>0.17</v>
      </c>
      <c r="CB37" s="130">
        <f>VLOOKUP(CB$8,'[1]Tabelas Master data'!$V:$W,2,0)</f>
        <v>0.18</v>
      </c>
      <c r="CC37" s="130">
        <f>VLOOKUP(CC$8,'[1]Tabelas Master data'!$V:$W,2,0)</f>
        <v>0.17</v>
      </c>
      <c r="CD37" s="130">
        <f>VLOOKUP(CD$8,'[1]Tabelas Master data'!$V:$W,2,0)</f>
        <v>0.18</v>
      </c>
      <c r="CE37" s="130">
        <f>VLOOKUP(CE$8,'[1]Tabelas Master data'!$V:$W,2,0)</f>
        <v>0.18</v>
      </c>
      <c r="CF37" s="130">
        <f>VLOOKUP(CF$8,'[1]Tabelas Master data'!$V:$W,2,0)</f>
        <v>0.18</v>
      </c>
      <c r="CG37" s="130">
        <f>VLOOKUP(CG$8,'[1]Tabelas Master data'!$V:$W,2,0)</f>
        <v>0.18</v>
      </c>
      <c r="CH37" s="130">
        <f>VLOOKUP(CH$8,'[1]Tabelas Master data'!$V:$W,2,0)</f>
        <v>0.18</v>
      </c>
      <c r="CI37" s="130">
        <f>VLOOKUP(CI$8,'[1]Tabelas Master data'!$V:$W,2,0)</f>
        <v>0.18</v>
      </c>
      <c r="CJ37" s="130">
        <f>VLOOKUP(CJ$8,'[1]Tabelas Master data'!$V:$W,2,0)</f>
        <v>0.2</v>
      </c>
      <c r="CK37" s="132">
        <f>VLOOKUP(CK$8,'[1]Tabelas Master data'!$V:$W,2,0)</f>
        <v>0.17499999999999999</v>
      </c>
      <c r="CL37" s="130">
        <f>VLOOKUP(CL$8,'[1]Tabelas Master data'!$V:$W,2,0)</f>
        <v>0.17</v>
      </c>
      <c r="CM37" s="131">
        <v>0.12</v>
      </c>
      <c r="CN37" s="130">
        <f>VLOOKUP(CN$8,'[1]Tabelas Master data'!$V:$W,2,0)</f>
        <v>0.18</v>
      </c>
      <c r="CO37" s="130">
        <f>VLOOKUP(CO$8,'[1]Tabelas Master data'!$V:$W,2,0)</f>
        <v>0.18</v>
      </c>
      <c r="CP37" s="130">
        <f>VLOOKUP(CP$8,'[1]Tabelas Master data'!$V:$W,2,0)</f>
        <v>0.18</v>
      </c>
      <c r="CQ37" s="130">
        <f>VLOOKUP(CQ$8,'[1]Tabelas Master data'!$V:$W,2,0)</f>
        <v>0</v>
      </c>
      <c r="CR37" s="124"/>
      <c r="CS37" s="133">
        <f t="shared" si="39"/>
        <v>0.10752688172043012</v>
      </c>
      <c r="CT37" s="133">
        <f t="shared" si="39"/>
        <v>0.10752688172043012</v>
      </c>
      <c r="CU37" s="133">
        <f t="shared" si="39"/>
        <v>0.11827956989247301</v>
      </c>
      <c r="CV37" s="133">
        <f t="shared" si="39"/>
        <v>0.11827956989247301</v>
      </c>
      <c r="CW37" s="133">
        <f t="shared" si="39"/>
        <v>0.11827956989247301</v>
      </c>
      <c r="CX37" s="133">
        <f t="shared" si="39"/>
        <v>0.11827956989247301</v>
      </c>
      <c r="CY37" s="133">
        <f t="shared" si="39"/>
        <v>0.10752688172043012</v>
      </c>
      <c r="CZ37" s="133">
        <f t="shared" si="39"/>
        <v>0.10752688172043012</v>
      </c>
      <c r="DA37" s="133">
        <f t="shared" si="39"/>
        <v>0.10752688172043012</v>
      </c>
      <c r="DB37" s="133">
        <f t="shared" si="39"/>
        <v>0.11827956989247301</v>
      </c>
      <c r="DC37" s="133">
        <f t="shared" si="39"/>
        <v>0.10752688172043012</v>
      </c>
      <c r="DD37" s="133">
        <f t="shared" si="39"/>
        <v>0.10752688172043012</v>
      </c>
      <c r="DE37" s="133">
        <f t="shared" si="39"/>
        <v>6.8181818181818121E-2</v>
      </c>
      <c r="DF37" s="133">
        <f t="shared" si="39"/>
        <v>0.10752688172043012</v>
      </c>
      <c r="DG37" s="133">
        <f t="shared" si="39"/>
        <v>0.11827956989247301</v>
      </c>
      <c r="DH37" s="133">
        <f t="shared" si="36"/>
        <v>6.8181818181818121E-2</v>
      </c>
      <c r="DI37" s="133">
        <f t="shared" si="36"/>
        <v>0.11827956989247301</v>
      </c>
      <c r="DJ37" s="133">
        <f t="shared" si="36"/>
        <v>0.11827956989247301</v>
      </c>
      <c r="DK37" s="133">
        <f t="shared" si="36"/>
        <v>0.11827956989247301</v>
      </c>
      <c r="DL37" s="133">
        <f t="shared" si="40"/>
        <v>6.8181818181818121E-2</v>
      </c>
      <c r="DM37" s="133">
        <f t="shared" si="40"/>
        <v>9.0909090909090828E-2</v>
      </c>
      <c r="DN37" s="133">
        <f t="shared" si="40"/>
        <v>0.11290322580645162</v>
      </c>
      <c r="DO37" s="133">
        <f t="shared" si="40"/>
        <v>0.10752688172043012</v>
      </c>
      <c r="DP37" s="133">
        <f t="shared" si="40"/>
        <v>0</v>
      </c>
      <c r="DQ37" s="133">
        <f t="shared" si="40"/>
        <v>6.8181818181818121E-2</v>
      </c>
      <c r="DR37" s="133">
        <f t="shared" si="40"/>
        <v>0.11827956989247301</v>
      </c>
      <c r="DS37" s="133">
        <f t="shared" si="40"/>
        <v>0.11827956989247301</v>
      </c>
      <c r="DT37" s="133">
        <f t="shared" si="40"/>
        <v>0</v>
      </c>
      <c r="DU37" s="124"/>
      <c r="DV37" s="134">
        <f t="shared" si="23"/>
        <v>335.92688172043006</v>
      </c>
      <c r="DW37" s="134">
        <f t="shared" si="23"/>
        <v>335.92688172043006</v>
      </c>
      <c r="DX37" s="134">
        <f t="shared" si="24"/>
        <v>336.54387096774195</v>
      </c>
      <c r="DY37" s="134">
        <f t="shared" si="24"/>
        <v>336.54387096774195</v>
      </c>
      <c r="DZ37" s="134">
        <f t="shared" si="24"/>
        <v>336.54387096774195</v>
      </c>
      <c r="EA37" s="134">
        <f t="shared" si="47"/>
        <v>331.87956989247311</v>
      </c>
      <c r="EB37" s="134">
        <f t="shared" si="25"/>
        <v>335.92688172043006</v>
      </c>
      <c r="EC37" s="134">
        <f t="shared" si="25"/>
        <v>335.92688172043006</v>
      </c>
      <c r="ED37" s="134">
        <f t="shared" si="25"/>
        <v>335.92688172043006</v>
      </c>
      <c r="EE37" s="134">
        <f t="shared" si="26"/>
        <v>336.54387096774195</v>
      </c>
      <c r="EF37" s="134">
        <f t="shared" si="27"/>
        <v>335.92688172043006</v>
      </c>
      <c r="EG37" s="134">
        <f t="shared" si="27"/>
        <v>335.92688172043006</v>
      </c>
      <c r="EH37" s="134">
        <f t="shared" si="28"/>
        <v>355.66568181818184</v>
      </c>
      <c r="EI37" s="134">
        <f t="shared" si="27"/>
        <v>335.92688172043006</v>
      </c>
      <c r="EJ37" s="134">
        <f t="shared" si="37"/>
        <v>336.54387096774195</v>
      </c>
      <c r="EK37" s="134">
        <f t="shared" si="37"/>
        <v>355.66568181818184</v>
      </c>
      <c r="EL37" s="134">
        <f t="shared" si="37"/>
        <v>336.54387096774195</v>
      </c>
      <c r="EM37" s="134">
        <f t="shared" si="37"/>
        <v>336.54387096774195</v>
      </c>
      <c r="EN37" s="134">
        <f t="shared" si="37"/>
        <v>336.54387096774195</v>
      </c>
      <c r="EO37" s="134">
        <f t="shared" si="37"/>
        <v>355.66568181818184</v>
      </c>
      <c r="EP37" s="134">
        <f t="shared" si="29"/>
        <v>357.03636363636366</v>
      </c>
      <c r="EQ37" s="134">
        <f t="shared" si="30"/>
        <v>336.22741935483867</v>
      </c>
      <c r="ER37" s="134">
        <f t="shared" si="31"/>
        <v>335.92688172043006</v>
      </c>
      <c r="ES37" s="134">
        <f t="shared" si="11"/>
        <v>351.99</v>
      </c>
      <c r="ET37" s="134">
        <f t="shared" si="32"/>
        <v>355.66568181818184</v>
      </c>
      <c r="EU37" s="134">
        <f t="shared" si="32"/>
        <v>336.54387096774195</v>
      </c>
      <c r="EV37" s="134">
        <f t="shared" si="32"/>
        <v>336.54387096774195</v>
      </c>
      <c r="EW37" s="134">
        <f t="shared" si="33"/>
        <v>327.66000000000003</v>
      </c>
      <c r="EX37" s="134">
        <f t="shared" si="13"/>
        <v>376.4</v>
      </c>
      <c r="EY37" s="97"/>
      <c r="FA37" s="75"/>
      <c r="FC37" s="75"/>
    </row>
    <row r="38" spans="1:162 16320:16352" hidden="1" x14ac:dyDescent="0.25">
      <c r="A38" s="123" t="s">
        <v>140</v>
      </c>
      <c r="B38" s="124" t="s">
        <v>170</v>
      </c>
      <c r="C38" s="125">
        <v>4030729003798</v>
      </c>
      <c r="D38" s="126" t="s">
        <v>91</v>
      </c>
      <c r="E38" s="124" t="s">
        <v>171</v>
      </c>
      <c r="F38" s="124" t="s">
        <v>167</v>
      </c>
      <c r="G38" s="124" t="s">
        <v>143</v>
      </c>
      <c r="H38" s="124" t="str">
        <f>VLOOKUP(C38,'[1]Tabela CMED 2018'!F:AG,28,0)</f>
        <v>NEGATIVA</v>
      </c>
      <c r="I38" s="126">
        <v>1</v>
      </c>
      <c r="J38" s="127">
        <v>4.3299999999999998E-2</v>
      </c>
      <c r="K38" s="128">
        <f>VLOOKUP($C38,'[1]Tabela CMED 2018'!F:K,6,0)*(1+$J38)</f>
        <v>456.92366799999991</v>
      </c>
      <c r="L38" s="128">
        <f>INDEX([2]Sheet2!T:T,MATCH($C38,[2]Sheet2!$A:$A,0))</f>
        <v>528.01</v>
      </c>
      <c r="M38" s="128">
        <f>INDEX([2]Sheet2!U:U,MATCH($C38,[2]Sheet2!$A:$A,0))</f>
        <v>564.63</v>
      </c>
      <c r="N38" s="128">
        <f>INDEX([2]Sheet2!V:V,MATCH($C38,[2]Sheet2!$A:$A,0))</f>
        <v>568.57000000000005</v>
      </c>
      <c r="O38" s="128">
        <f>INDEX([2]Sheet2!W:W,MATCH($C38,[2]Sheet2!$A:$A,0))</f>
        <v>572.57000000000005</v>
      </c>
      <c r="P38" s="128">
        <f>INDEX([2]Sheet2!X:X,MATCH($C38,[2]Sheet2!$A:$A,0))</f>
        <v>589.15</v>
      </c>
      <c r="Q38" s="128">
        <f>INDEX([2]Sheet2!Y:Y,MATCH($C38,[2]Sheet2!$A:$A,0))</f>
        <v>491.52</v>
      </c>
      <c r="R38" s="124"/>
      <c r="S38" s="129">
        <f>K38/(IF($H38="Positiva",(VLOOKUP(S$7,'[1]Tabelas Master data'!$A$4:$B$16,2,0)),(VLOOKUP(S$7,'[1]Tabelas Master data'!$A$4:$C$16,3,0))))</f>
        <v>612.94683240012114</v>
      </c>
      <c r="T38" s="129">
        <f>INDEX([2]Sheet2!AB:AB,MATCH($C38,[2]Sheet2!$A:$A,0))</f>
        <v>705.31</v>
      </c>
      <c r="U38" s="129">
        <f>INDEX([2]Sheet2!AC:AC,MATCH($C38,[2]Sheet2!$A:$A,0))</f>
        <v>752.61</v>
      </c>
      <c r="V38" s="129">
        <f>INDEX([2]Sheet2!AD:AD,MATCH($C38,[2]Sheet2!$A:$A,0))</f>
        <v>757.69</v>
      </c>
      <c r="W38" s="129">
        <f>INDEX([2]Sheet2!AE:AE,MATCH($C38,[2]Sheet2!$A:$A,0))</f>
        <v>762.84</v>
      </c>
      <c r="X38" s="129">
        <f>INDEX([2]Sheet2!AF:AF,MATCH($C38,[2]Sheet2!$A:$A,0))</f>
        <v>784.18</v>
      </c>
      <c r="Y38" s="129">
        <f>INDEX([2]Sheet2!AG:AG,MATCH($C38,[2]Sheet2!$A:$A,0))</f>
        <v>679.5</v>
      </c>
      <c r="Z38" s="124"/>
      <c r="AA38" s="128">
        <f t="shared" si="41"/>
        <v>364.80785653119995</v>
      </c>
      <c r="AB38" s="128">
        <f t="shared" si="42"/>
        <v>421.56318399999998</v>
      </c>
      <c r="AC38" s="128">
        <f t="shared" si="43"/>
        <v>450.80059199999999</v>
      </c>
      <c r="AD38" s="128">
        <f t="shared" si="44"/>
        <v>453.94628800000004</v>
      </c>
      <c r="AE38" s="128">
        <f t="shared" si="45"/>
        <v>457.13988800000004</v>
      </c>
      <c r="AF38" s="128">
        <f t="shared" si="46"/>
        <v>470.37735999999995</v>
      </c>
      <c r="AG38" s="128">
        <f t="shared" si="46"/>
        <v>392.42956799999996</v>
      </c>
      <c r="AH38" s="124" t="s">
        <v>95</v>
      </c>
      <c r="AI38" s="124" t="s">
        <v>95</v>
      </c>
      <c r="AJ38" s="124" t="s">
        <v>95</v>
      </c>
      <c r="AK38" s="124"/>
      <c r="AL38" s="124"/>
      <c r="AM38" s="130">
        <v>7.0000000000000007E-2</v>
      </c>
      <c r="AN38" s="130">
        <v>7.0000000000000007E-2</v>
      </c>
      <c r="AO38" s="130">
        <v>7.0000000000000007E-2</v>
      </c>
      <c r="AP38" s="130">
        <v>7.0000000000000007E-2</v>
      </c>
      <c r="AQ38" s="130">
        <v>7.0000000000000007E-2</v>
      </c>
      <c r="AR38" s="130">
        <v>7.0000000000000007E-2</v>
      </c>
      <c r="AS38" s="130">
        <v>7.0000000000000007E-2</v>
      </c>
      <c r="AT38" s="130">
        <v>7.0000000000000007E-2</v>
      </c>
      <c r="AU38" s="130">
        <v>7.0000000000000007E-2</v>
      </c>
      <c r="AV38" s="130">
        <v>7.0000000000000007E-2</v>
      </c>
      <c r="AW38" s="130">
        <v>7.0000000000000007E-2</v>
      </c>
      <c r="AX38" s="130">
        <v>7.0000000000000007E-2</v>
      </c>
      <c r="AY38" s="130">
        <v>0.12</v>
      </c>
      <c r="AZ38" s="130">
        <v>7.0000000000000007E-2</v>
      </c>
      <c r="BA38" s="130">
        <v>7.0000000000000007E-2</v>
      </c>
      <c r="BB38" s="130">
        <v>0.12</v>
      </c>
      <c r="BC38" s="130">
        <v>7.0000000000000007E-2</v>
      </c>
      <c r="BD38" s="130">
        <v>7.0000000000000007E-2</v>
      </c>
      <c r="BE38" s="130">
        <v>7.0000000000000007E-2</v>
      </c>
      <c r="BF38" s="130">
        <v>0.12</v>
      </c>
      <c r="BG38" s="130">
        <v>0.12</v>
      </c>
      <c r="BH38" s="130">
        <v>7.0000000000000007E-2</v>
      </c>
      <c r="BI38" s="130">
        <v>7.0000000000000007E-2</v>
      </c>
      <c r="BJ38" s="131">
        <v>0.12</v>
      </c>
      <c r="BK38" s="130">
        <v>0.12</v>
      </c>
      <c r="BL38" s="130">
        <v>7.0000000000000007E-2</v>
      </c>
      <c r="BM38" s="130">
        <v>7.0000000000000007E-2</v>
      </c>
      <c r="BN38" s="130">
        <v>0</v>
      </c>
      <c r="BO38" s="124"/>
      <c r="BP38" s="130">
        <f>VLOOKUP(BP$8,'[1]Tabelas Master data'!$V:$W,2,0)</f>
        <v>0.17</v>
      </c>
      <c r="BQ38" s="130">
        <f>VLOOKUP(BQ$8,'[1]Tabelas Master data'!$V:$W,2,0)</f>
        <v>0.17</v>
      </c>
      <c r="BR38" s="130">
        <f>VLOOKUP(BR$8,'[1]Tabelas Master data'!$V:$W,2,0)</f>
        <v>0.18</v>
      </c>
      <c r="BS38" s="130">
        <f>VLOOKUP(BS$8,'[1]Tabelas Master data'!$V:$W,2,0)</f>
        <v>0.18</v>
      </c>
      <c r="BT38" s="130">
        <f>VLOOKUP(BT$8,'[1]Tabelas Master data'!$V:$W,2,0)</f>
        <v>0.18</v>
      </c>
      <c r="BU38" s="130">
        <f>VLOOKUP(BU$8,'[1]Tabelas Master data'!$V:$W,2,0)</f>
        <v>0.18</v>
      </c>
      <c r="BV38" s="130">
        <f>VLOOKUP(BV$8,'[1]Tabelas Master data'!$V:$W,2,0)</f>
        <v>0.17</v>
      </c>
      <c r="BW38" s="130">
        <f>VLOOKUP(BW$8,'[1]Tabelas Master data'!$V:$W,2,0)</f>
        <v>0.17</v>
      </c>
      <c r="BX38" s="130">
        <f>VLOOKUP(BX$8,'[1]Tabelas Master data'!$V:$W,2,0)</f>
        <v>0.17</v>
      </c>
      <c r="BY38" s="130">
        <f>VLOOKUP(BY$8,'[1]Tabelas Master data'!$V:$W,2,0)</f>
        <v>0.18</v>
      </c>
      <c r="BZ38" s="130">
        <f>VLOOKUP(BZ$8,'[1]Tabelas Master data'!$V:$W,2,0)</f>
        <v>0.17</v>
      </c>
      <c r="CA38" s="130">
        <f>VLOOKUP(CA$8,'[1]Tabelas Master data'!$V:$W,2,0)</f>
        <v>0.17</v>
      </c>
      <c r="CB38" s="130">
        <f>VLOOKUP(CB$8,'[1]Tabelas Master data'!$V:$W,2,0)</f>
        <v>0.18</v>
      </c>
      <c r="CC38" s="130">
        <f>VLOOKUP(CC$8,'[1]Tabelas Master data'!$V:$W,2,0)</f>
        <v>0.17</v>
      </c>
      <c r="CD38" s="130">
        <f>VLOOKUP(CD$8,'[1]Tabelas Master data'!$V:$W,2,0)</f>
        <v>0.18</v>
      </c>
      <c r="CE38" s="130">
        <f>VLOOKUP(CE$8,'[1]Tabelas Master data'!$V:$W,2,0)</f>
        <v>0.18</v>
      </c>
      <c r="CF38" s="130">
        <f>VLOOKUP(CF$8,'[1]Tabelas Master data'!$V:$W,2,0)</f>
        <v>0.18</v>
      </c>
      <c r="CG38" s="130">
        <f>VLOOKUP(CG$8,'[1]Tabelas Master data'!$V:$W,2,0)</f>
        <v>0.18</v>
      </c>
      <c r="CH38" s="130">
        <f>VLOOKUP(CH$8,'[1]Tabelas Master data'!$V:$W,2,0)</f>
        <v>0.18</v>
      </c>
      <c r="CI38" s="130">
        <f>VLOOKUP(CI$8,'[1]Tabelas Master data'!$V:$W,2,0)</f>
        <v>0.18</v>
      </c>
      <c r="CJ38" s="130">
        <f>VLOOKUP(CJ$8,'[1]Tabelas Master data'!$V:$W,2,0)</f>
        <v>0.2</v>
      </c>
      <c r="CK38" s="132">
        <f>VLOOKUP(CK$8,'[1]Tabelas Master data'!$V:$W,2,0)</f>
        <v>0.17499999999999999</v>
      </c>
      <c r="CL38" s="130">
        <f>VLOOKUP(CL$8,'[1]Tabelas Master data'!$V:$W,2,0)</f>
        <v>0.17</v>
      </c>
      <c r="CM38" s="131">
        <v>0.12</v>
      </c>
      <c r="CN38" s="130">
        <f>VLOOKUP(CN$8,'[1]Tabelas Master data'!$V:$W,2,0)</f>
        <v>0.18</v>
      </c>
      <c r="CO38" s="130">
        <f>VLOOKUP(CO$8,'[1]Tabelas Master data'!$V:$W,2,0)</f>
        <v>0.18</v>
      </c>
      <c r="CP38" s="130">
        <f>VLOOKUP(CP$8,'[1]Tabelas Master data'!$V:$W,2,0)</f>
        <v>0.18</v>
      </c>
      <c r="CQ38" s="130">
        <f>VLOOKUP(CQ$8,'[1]Tabelas Master data'!$V:$W,2,0)</f>
        <v>0</v>
      </c>
      <c r="CR38" s="124"/>
      <c r="CS38" s="133">
        <f t="shared" si="39"/>
        <v>0.10752688172043012</v>
      </c>
      <c r="CT38" s="133">
        <f t="shared" si="39"/>
        <v>0.10752688172043012</v>
      </c>
      <c r="CU38" s="133">
        <f t="shared" si="39"/>
        <v>0.11827956989247301</v>
      </c>
      <c r="CV38" s="133">
        <f t="shared" si="39"/>
        <v>0.11827956989247301</v>
      </c>
      <c r="CW38" s="133">
        <f t="shared" si="39"/>
        <v>0.11827956989247301</v>
      </c>
      <c r="CX38" s="133">
        <f t="shared" si="39"/>
        <v>0.11827956989247301</v>
      </c>
      <c r="CY38" s="133">
        <f t="shared" si="39"/>
        <v>0.10752688172043012</v>
      </c>
      <c r="CZ38" s="133">
        <f t="shared" si="39"/>
        <v>0.10752688172043012</v>
      </c>
      <c r="DA38" s="133">
        <f t="shared" si="39"/>
        <v>0.10752688172043012</v>
      </c>
      <c r="DB38" s="133">
        <f t="shared" si="39"/>
        <v>0.11827956989247301</v>
      </c>
      <c r="DC38" s="133">
        <f t="shared" si="39"/>
        <v>0.10752688172043012</v>
      </c>
      <c r="DD38" s="133">
        <f t="shared" si="39"/>
        <v>0.10752688172043012</v>
      </c>
      <c r="DE38" s="133">
        <f t="shared" si="39"/>
        <v>6.8181818181818121E-2</v>
      </c>
      <c r="DF38" s="133">
        <f t="shared" si="39"/>
        <v>0.10752688172043012</v>
      </c>
      <c r="DG38" s="133">
        <f t="shared" si="39"/>
        <v>0.11827956989247301</v>
      </c>
      <c r="DH38" s="133">
        <f t="shared" si="36"/>
        <v>6.8181818181818121E-2</v>
      </c>
      <c r="DI38" s="133">
        <f t="shared" si="36"/>
        <v>0.11827956989247301</v>
      </c>
      <c r="DJ38" s="133">
        <f t="shared" si="36"/>
        <v>0.11827956989247301</v>
      </c>
      <c r="DK38" s="133">
        <f t="shared" si="36"/>
        <v>0.11827956989247301</v>
      </c>
      <c r="DL38" s="133">
        <f t="shared" si="40"/>
        <v>6.8181818181818121E-2</v>
      </c>
      <c r="DM38" s="133">
        <f t="shared" si="40"/>
        <v>9.0909090909090828E-2</v>
      </c>
      <c r="DN38" s="133">
        <f t="shared" si="40"/>
        <v>0.11290322580645162</v>
      </c>
      <c r="DO38" s="133">
        <f t="shared" si="40"/>
        <v>0.10752688172043012</v>
      </c>
      <c r="DP38" s="133">
        <f t="shared" si="40"/>
        <v>0</v>
      </c>
      <c r="DQ38" s="133">
        <f t="shared" si="40"/>
        <v>6.8181818181818121E-2</v>
      </c>
      <c r="DR38" s="133">
        <f t="shared" si="40"/>
        <v>0.11827956989247301</v>
      </c>
      <c r="DS38" s="133">
        <f t="shared" si="40"/>
        <v>0.11827956989247301</v>
      </c>
      <c r="DT38" s="133">
        <f t="shared" si="40"/>
        <v>0</v>
      </c>
      <c r="DU38" s="124"/>
      <c r="DV38" s="134">
        <f t="shared" si="23"/>
        <v>503.91709677419351</v>
      </c>
      <c r="DW38" s="134">
        <f t="shared" si="23"/>
        <v>503.91709677419351</v>
      </c>
      <c r="DX38" s="134">
        <f t="shared" si="24"/>
        <v>504.84666666666675</v>
      </c>
      <c r="DY38" s="134">
        <f t="shared" si="24"/>
        <v>504.84666666666675</v>
      </c>
      <c r="DZ38" s="134">
        <f t="shared" si="24"/>
        <v>504.84666666666675</v>
      </c>
      <c r="EA38" s="134">
        <f t="shared" si="47"/>
        <v>497.84580645161299</v>
      </c>
      <c r="EB38" s="134">
        <f t="shared" si="25"/>
        <v>503.91709677419351</v>
      </c>
      <c r="EC38" s="134">
        <f t="shared" si="25"/>
        <v>503.91709677419351</v>
      </c>
      <c r="ED38" s="134">
        <f t="shared" si="25"/>
        <v>503.91709677419351</v>
      </c>
      <c r="EE38" s="134">
        <f t="shared" si="26"/>
        <v>504.84666666666675</v>
      </c>
      <c r="EF38" s="134">
        <f t="shared" si="27"/>
        <v>503.91709677419351</v>
      </c>
      <c r="EG38" s="134">
        <f t="shared" si="27"/>
        <v>503.91709677419351</v>
      </c>
      <c r="EH38" s="134">
        <f t="shared" si="28"/>
        <v>533.53113636363639</v>
      </c>
      <c r="EI38" s="134">
        <f t="shared" si="27"/>
        <v>503.91709677419351</v>
      </c>
      <c r="EJ38" s="134">
        <f t="shared" si="37"/>
        <v>504.84666666666675</v>
      </c>
      <c r="EK38" s="134">
        <f t="shared" si="37"/>
        <v>533.53113636363639</v>
      </c>
      <c r="EL38" s="134">
        <f t="shared" si="37"/>
        <v>504.84666666666675</v>
      </c>
      <c r="EM38" s="134">
        <f t="shared" si="37"/>
        <v>504.84666666666675</v>
      </c>
      <c r="EN38" s="134">
        <f t="shared" si="37"/>
        <v>504.84666666666675</v>
      </c>
      <c r="EO38" s="134">
        <f t="shared" si="37"/>
        <v>533.53113636363639</v>
      </c>
      <c r="EP38" s="134">
        <f t="shared" si="29"/>
        <v>535.59090909090912</v>
      </c>
      <c r="EQ38" s="134">
        <f t="shared" si="30"/>
        <v>504.37661290322586</v>
      </c>
      <c r="ER38" s="134">
        <f t="shared" si="31"/>
        <v>503.91709677419351</v>
      </c>
      <c r="ES38" s="134">
        <f t="shared" si="11"/>
        <v>528.01</v>
      </c>
      <c r="ET38" s="134">
        <f t="shared" si="32"/>
        <v>533.53113636363639</v>
      </c>
      <c r="EU38" s="134">
        <f t="shared" si="32"/>
        <v>504.84666666666675</v>
      </c>
      <c r="EV38" s="134">
        <f t="shared" si="32"/>
        <v>504.84666666666675</v>
      </c>
      <c r="EW38" s="134">
        <f t="shared" si="33"/>
        <v>491.52</v>
      </c>
      <c r="EX38" s="134">
        <f t="shared" si="13"/>
        <v>564.63</v>
      </c>
      <c r="EY38" s="97"/>
      <c r="FA38" s="75"/>
      <c r="FC38" s="75"/>
    </row>
    <row r="39" spans="1:162 16320:16352" hidden="1" x14ac:dyDescent="0.25">
      <c r="A39" s="123" t="s">
        <v>140</v>
      </c>
      <c r="B39" s="124" t="s">
        <v>172</v>
      </c>
      <c r="C39" s="125">
        <v>4030729003781</v>
      </c>
      <c r="D39" s="126" t="s">
        <v>91</v>
      </c>
      <c r="E39" s="124" t="s">
        <v>173</v>
      </c>
      <c r="F39" s="124" t="s">
        <v>167</v>
      </c>
      <c r="G39" s="124" t="s">
        <v>143</v>
      </c>
      <c r="H39" s="124" t="str">
        <f>VLOOKUP(C39,'[1]Tabela CMED 2018'!F:AG,28,0)</f>
        <v>NEGATIVA</v>
      </c>
      <c r="I39" s="126">
        <v>1</v>
      </c>
      <c r="J39" s="127">
        <v>4.3299999999999998E-2</v>
      </c>
      <c r="K39" s="128">
        <f>VLOOKUP($C39,'[1]Tabela CMED 2018'!F:K,6,0)*(1+$J39)</f>
        <v>594.75403099999994</v>
      </c>
      <c r="L39" s="128">
        <f>INDEX([2]Sheet2!T:T,MATCH($C39,[2]Sheet2!$A:$A,0))</f>
        <v>687.29</v>
      </c>
      <c r="M39" s="128">
        <f>INDEX([2]Sheet2!U:U,MATCH($C39,[2]Sheet2!$A:$A,0))</f>
        <v>734.95</v>
      </c>
      <c r="N39" s="128">
        <f>INDEX([2]Sheet2!V:V,MATCH($C39,[2]Sheet2!$A:$A,0))</f>
        <v>740.09</v>
      </c>
      <c r="O39" s="128">
        <f>INDEX([2]Sheet2!W:W,MATCH($C39,[2]Sheet2!$A:$A,0))</f>
        <v>745.29</v>
      </c>
      <c r="P39" s="128">
        <f>INDEX([2]Sheet2!X:X,MATCH($C39,[2]Sheet2!$A:$A,0))</f>
        <v>766.87</v>
      </c>
      <c r="Q39" s="128">
        <f>INDEX([2]Sheet2!Y:Y,MATCH($C39,[2]Sheet2!$A:$A,0))</f>
        <v>639.79</v>
      </c>
      <c r="R39" s="124"/>
      <c r="S39" s="129">
        <f>K39/(IF($H39="Positiva",(VLOOKUP(S$7,'[1]Tabelas Master data'!$A$4:$B$16,2,0)),(VLOOKUP(S$7,'[1]Tabelas Master data'!$A$4:$C$16,3,0))))</f>
        <v>797.8413570790417</v>
      </c>
      <c r="T39" s="129">
        <f>INDEX([2]Sheet2!AB:AB,MATCH($C39,[2]Sheet2!$A:$A,0))</f>
        <v>918.07</v>
      </c>
      <c r="U39" s="129">
        <f>INDEX([2]Sheet2!AC:AC,MATCH($C39,[2]Sheet2!$A:$A,0))</f>
        <v>979.63</v>
      </c>
      <c r="V39" s="129">
        <f>INDEX([2]Sheet2!AD:AD,MATCH($C39,[2]Sheet2!$A:$A,0))</f>
        <v>986.26</v>
      </c>
      <c r="W39" s="129">
        <f>INDEX([2]Sheet2!AE:AE,MATCH($C39,[2]Sheet2!$A:$A,0))</f>
        <v>992.96</v>
      </c>
      <c r="X39" s="129">
        <f>INDEX([2]Sheet2!AF:AF,MATCH($C39,[2]Sheet2!$A:$A,0))</f>
        <v>1020.73</v>
      </c>
      <c r="Y39" s="129">
        <f>INDEX([2]Sheet2!AG:AG,MATCH($C39,[2]Sheet2!$A:$A,0))</f>
        <v>884.47</v>
      </c>
      <c r="Z39" s="124"/>
      <c r="AA39" s="128">
        <f t="shared" si="41"/>
        <v>474.85161835039997</v>
      </c>
      <c r="AB39" s="128">
        <f t="shared" si="42"/>
        <v>548.73233599999992</v>
      </c>
      <c r="AC39" s="128">
        <f t="shared" si="43"/>
        <v>586.78408000000002</v>
      </c>
      <c r="AD39" s="128">
        <f t="shared" si="44"/>
        <v>590.88785600000006</v>
      </c>
      <c r="AE39" s="128">
        <f t="shared" si="45"/>
        <v>595.039536</v>
      </c>
      <c r="AF39" s="128">
        <f t="shared" si="46"/>
        <v>612.26900799999999</v>
      </c>
      <c r="AG39" s="128">
        <f t="shared" si="46"/>
        <v>510.808336</v>
      </c>
      <c r="AH39" s="124" t="s">
        <v>95</v>
      </c>
      <c r="AI39" s="124" t="s">
        <v>95</v>
      </c>
      <c r="AJ39" s="124" t="s">
        <v>95</v>
      </c>
      <c r="AK39" s="124"/>
      <c r="AL39" s="124"/>
      <c r="AM39" s="130">
        <v>7.0000000000000007E-2</v>
      </c>
      <c r="AN39" s="130">
        <v>7.0000000000000007E-2</v>
      </c>
      <c r="AO39" s="130">
        <v>7.0000000000000007E-2</v>
      </c>
      <c r="AP39" s="130">
        <v>7.0000000000000007E-2</v>
      </c>
      <c r="AQ39" s="130">
        <v>7.0000000000000007E-2</v>
      </c>
      <c r="AR39" s="130">
        <v>7.0000000000000007E-2</v>
      </c>
      <c r="AS39" s="130">
        <v>7.0000000000000007E-2</v>
      </c>
      <c r="AT39" s="130">
        <v>7.0000000000000007E-2</v>
      </c>
      <c r="AU39" s="130">
        <v>7.0000000000000007E-2</v>
      </c>
      <c r="AV39" s="130">
        <v>7.0000000000000007E-2</v>
      </c>
      <c r="AW39" s="130">
        <v>7.0000000000000007E-2</v>
      </c>
      <c r="AX39" s="130">
        <v>7.0000000000000007E-2</v>
      </c>
      <c r="AY39" s="130">
        <v>0.12</v>
      </c>
      <c r="AZ39" s="130">
        <v>7.0000000000000007E-2</v>
      </c>
      <c r="BA39" s="130">
        <v>7.0000000000000007E-2</v>
      </c>
      <c r="BB39" s="130">
        <v>0.12</v>
      </c>
      <c r="BC39" s="130">
        <v>7.0000000000000007E-2</v>
      </c>
      <c r="BD39" s="130">
        <v>7.0000000000000007E-2</v>
      </c>
      <c r="BE39" s="130">
        <v>7.0000000000000007E-2</v>
      </c>
      <c r="BF39" s="130">
        <v>0.12</v>
      </c>
      <c r="BG39" s="130">
        <v>0.12</v>
      </c>
      <c r="BH39" s="130">
        <v>7.0000000000000007E-2</v>
      </c>
      <c r="BI39" s="130">
        <v>7.0000000000000007E-2</v>
      </c>
      <c r="BJ39" s="131">
        <v>0.12</v>
      </c>
      <c r="BK39" s="130">
        <v>0.12</v>
      </c>
      <c r="BL39" s="130">
        <v>7.0000000000000007E-2</v>
      </c>
      <c r="BM39" s="130">
        <v>7.0000000000000007E-2</v>
      </c>
      <c r="BN39" s="130">
        <v>0</v>
      </c>
      <c r="BO39" s="124"/>
      <c r="BP39" s="130">
        <f>VLOOKUP(BP$8,'[1]Tabelas Master data'!$V:$W,2,0)</f>
        <v>0.17</v>
      </c>
      <c r="BQ39" s="130">
        <f>VLOOKUP(BQ$8,'[1]Tabelas Master data'!$V:$W,2,0)</f>
        <v>0.17</v>
      </c>
      <c r="BR39" s="130">
        <f>VLOOKUP(BR$8,'[1]Tabelas Master data'!$V:$W,2,0)</f>
        <v>0.18</v>
      </c>
      <c r="BS39" s="130">
        <f>VLOOKUP(BS$8,'[1]Tabelas Master data'!$V:$W,2,0)</f>
        <v>0.18</v>
      </c>
      <c r="BT39" s="130">
        <f>VLOOKUP(BT$8,'[1]Tabelas Master data'!$V:$W,2,0)</f>
        <v>0.18</v>
      </c>
      <c r="BU39" s="130">
        <f>VLOOKUP(BU$8,'[1]Tabelas Master data'!$V:$W,2,0)</f>
        <v>0.18</v>
      </c>
      <c r="BV39" s="130">
        <f>VLOOKUP(BV$8,'[1]Tabelas Master data'!$V:$W,2,0)</f>
        <v>0.17</v>
      </c>
      <c r="BW39" s="130">
        <f>VLOOKUP(BW$8,'[1]Tabelas Master data'!$V:$W,2,0)</f>
        <v>0.17</v>
      </c>
      <c r="BX39" s="130">
        <f>VLOOKUP(BX$8,'[1]Tabelas Master data'!$V:$W,2,0)</f>
        <v>0.17</v>
      </c>
      <c r="BY39" s="130">
        <f>VLOOKUP(BY$8,'[1]Tabelas Master data'!$V:$W,2,0)</f>
        <v>0.18</v>
      </c>
      <c r="BZ39" s="130">
        <f>VLOOKUP(BZ$8,'[1]Tabelas Master data'!$V:$W,2,0)</f>
        <v>0.17</v>
      </c>
      <c r="CA39" s="130">
        <f>VLOOKUP(CA$8,'[1]Tabelas Master data'!$V:$W,2,0)</f>
        <v>0.17</v>
      </c>
      <c r="CB39" s="130">
        <f>VLOOKUP(CB$8,'[1]Tabelas Master data'!$V:$W,2,0)</f>
        <v>0.18</v>
      </c>
      <c r="CC39" s="130">
        <f>VLOOKUP(CC$8,'[1]Tabelas Master data'!$V:$W,2,0)</f>
        <v>0.17</v>
      </c>
      <c r="CD39" s="130">
        <f>VLOOKUP(CD$8,'[1]Tabelas Master data'!$V:$W,2,0)</f>
        <v>0.18</v>
      </c>
      <c r="CE39" s="130">
        <f>VLOOKUP(CE$8,'[1]Tabelas Master data'!$V:$W,2,0)</f>
        <v>0.18</v>
      </c>
      <c r="CF39" s="130">
        <f>VLOOKUP(CF$8,'[1]Tabelas Master data'!$V:$W,2,0)</f>
        <v>0.18</v>
      </c>
      <c r="CG39" s="130">
        <f>VLOOKUP(CG$8,'[1]Tabelas Master data'!$V:$W,2,0)</f>
        <v>0.18</v>
      </c>
      <c r="CH39" s="130">
        <f>VLOOKUP(CH$8,'[1]Tabelas Master data'!$V:$W,2,0)</f>
        <v>0.18</v>
      </c>
      <c r="CI39" s="130">
        <f>VLOOKUP(CI$8,'[1]Tabelas Master data'!$V:$W,2,0)</f>
        <v>0.18</v>
      </c>
      <c r="CJ39" s="130">
        <f>VLOOKUP(CJ$8,'[1]Tabelas Master data'!$V:$W,2,0)</f>
        <v>0.2</v>
      </c>
      <c r="CK39" s="132">
        <f>VLOOKUP(CK$8,'[1]Tabelas Master data'!$V:$W,2,0)</f>
        <v>0.17499999999999999</v>
      </c>
      <c r="CL39" s="130">
        <f>VLOOKUP(CL$8,'[1]Tabelas Master data'!$V:$W,2,0)</f>
        <v>0.17</v>
      </c>
      <c r="CM39" s="131">
        <v>0.12</v>
      </c>
      <c r="CN39" s="130">
        <f>VLOOKUP(CN$8,'[1]Tabelas Master data'!$V:$W,2,0)</f>
        <v>0.18</v>
      </c>
      <c r="CO39" s="130">
        <f>VLOOKUP(CO$8,'[1]Tabelas Master data'!$V:$W,2,0)</f>
        <v>0.18</v>
      </c>
      <c r="CP39" s="130">
        <f>VLOOKUP(CP$8,'[1]Tabelas Master data'!$V:$W,2,0)</f>
        <v>0.18</v>
      </c>
      <c r="CQ39" s="130">
        <f>VLOOKUP(CQ$8,'[1]Tabelas Master data'!$V:$W,2,0)</f>
        <v>0</v>
      </c>
      <c r="CR39" s="124"/>
      <c r="CS39" s="133">
        <f t="shared" si="39"/>
        <v>0.10752688172043012</v>
      </c>
      <c r="CT39" s="133">
        <f t="shared" si="39"/>
        <v>0.10752688172043012</v>
      </c>
      <c r="CU39" s="133">
        <f t="shared" si="39"/>
        <v>0.11827956989247301</v>
      </c>
      <c r="CV39" s="133">
        <f t="shared" si="39"/>
        <v>0.11827956989247301</v>
      </c>
      <c r="CW39" s="133">
        <f t="shared" si="39"/>
        <v>0.11827956989247301</v>
      </c>
      <c r="CX39" s="133">
        <f t="shared" si="39"/>
        <v>0.11827956989247301</v>
      </c>
      <c r="CY39" s="133">
        <f t="shared" si="39"/>
        <v>0.10752688172043012</v>
      </c>
      <c r="CZ39" s="133">
        <f t="shared" si="39"/>
        <v>0.10752688172043012</v>
      </c>
      <c r="DA39" s="133">
        <f t="shared" si="39"/>
        <v>0.10752688172043012</v>
      </c>
      <c r="DB39" s="133">
        <f t="shared" si="39"/>
        <v>0.11827956989247301</v>
      </c>
      <c r="DC39" s="133">
        <f t="shared" si="39"/>
        <v>0.10752688172043012</v>
      </c>
      <c r="DD39" s="133">
        <f t="shared" si="39"/>
        <v>0.10752688172043012</v>
      </c>
      <c r="DE39" s="133">
        <f t="shared" si="39"/>
        <v>6.8181818181818121E-2</v>
      </c>
      <c r="DF39" s="133">
        <f t="shared" si="39"/>
        <v>0.10752688172043012</v>
      </c>
      <c r="DG39" s="133">
        <f t="shared" si="39"/>
        <v>0.11827956989247301</v>
      </c>
      <c r="DH39" s="133">
        <f t="shared" si="36"/>
        <v>6.8181818181818121E-2</v>
      </c>
      <c r="DI39" s="133">
        <f t="shared" si="36"/>
        <v>0.11827956989247301</v>
      </c>
      <c r="DJ39" s="133">
        <f t="shared" si="36"/>
        <v>0.11827956989247301</v>
      </c>
      <c r="DK39" s="133">
        <f t="shared" si="36"/>
        <v>0.11827956989247301</v>
      </c>
      <c r="DL39" s="133">
        <f t="shared" si="40"/>
        <v>6.8181818181818121E-2</v>
      </c>
      <c r="DM39" s="133">
        <f t="shared" si="40"/>
        <v>9.0909090909090828E-2</v>
      </c>
      <c r="DN39" s="133">
        <f t="shared" si="40"/>
        <v>0.11290322580645162</v>
      </c>
      <c r="DO39" s="133">
        <f t="shared" si="40"/>
        <v>0.10752688172043012</v>
      </c>
      <c r="DP39" s="133">
        <f t="shared" si="40"/>
        <v>0</v>
      </c>
      <c r="DQ39" s="133">
        <f t="shared" si="40"/>
        <v>6.8181818181818121E-2</v>
      </c>
      <c r="DR39" s="133">
        <f t="shared" si="40"/>
        <v>0.11827956989247301</v>
      </c>
      <c r="DS39" s="133">
        <f t="shared" si="40"/>
        <v>0.11827956989247301</v>
      </c>
      <c r="DT39" s="133">
        <f t="shared" si="40"/>
        <v>0</v>
      </c>
      <c r="DU39" s="124"/>
      <c r="DV39" s="134">
        <f t="shared" si="23"/>
        <v>655.92311827956996</v>
      </c>
      <c r="DW39" s="134">
        <f t="shared" si="23"/>
        <v>655.92311827956996</v>
      </c>
      <c r="DX39" s="134">
        <f t="shared" si="24"/>
        <v>657.13741935483881</v>
      </c>
      <c r="DY39" s="134">
        <f t="shared" si="24"/>
        <v>657.13741935483881</v>
      </c>
      <c r="DZ39" s="134">
        <f t="shared" si="24"/>
        <v>657.13741935483881</v>
      </c>
      <c r="EA39" s="134">
        <f t="shared" si="47"/>
        <v>648.02043010752698</v>
      </c>
      <c r="EB39" s="134">
        <f t="shared" si="25"/>
        <v>655.92311827956996</v>
      </c>
      <c r="EC39" s="134">
        <f t="shared" si="25"/>
        <v>655.92311827956996</v>
      </c>
      <c r="ED39" s="134">
        <f t="shared" si="25"/>
        <v>655.92311827956996</v>
      </c>
      <c r="EE39" s="134">
        <f t="shared" si="26"/>
        <v>657.13741935483881</v>
      </c>
      <c r="EF39" s="134">
        <f t="shared" si="27"/>
        <v>655.92311827956996</v>
      </c>
      <c r="EG39" s="134">
        <f t="shared" si="27"/>
        <v>655.92311827956996</v>
      </c>
      <c r="EH39" s="134">
        <f t="shared" si="28"/>
        <v>694.47477272727269</v>
      </c>
      <c r="EI39" s="134">
        <f t="shared" si="27"/>
        <v>655.92311827956996</v>
      </c>
      <c r="EJ39" s="134">
        <f t="shared" si="37"/>
        <v>657.13741935483881</v>
      </c>
      <c r="EK39" s="134">
        <f t="shared" si="37"/>
        <v>694.47477272727269</v>
      </c>
      <c r="EL39" s="134">
        <f t="shared" si="37"/>
        <v>657.13741935483881</v>
      </c>
      <c r="EM39" s="134">
        <f t="shared" si="37"/>
        <v>657.13741935483881</v>
      </c>
      <c r="EN39" s="134">
        <f t="shared" si="37"/>
        <v>657.13741935483881</v>
      </c>
      <c r="EO39" s="134">
        <f t="shared" si="37"/>
        <v>694.47477272727269</v>
      </c>
      <c r="EP39" s="134">
        <f t="shared" si="29"/>
        <v>697.15454545454554</v>
      </c>
      <c r="EQ39" s="134">
        <f t="shared" si="30"/>
        <v>656.5314516129032</v>
      </c>
      <c r="ER39" s="134">
        <f t="shared" si="31"/>
        <v>655.92311827956996</v>
      </c>
      <c r="ES39" s="134">
        <f t="shared" si="11"/>
        <v>687.29</v>
      </c>
      <c r="ET39" s="134">
        <f t="shared" si="32"/>
        <v>694.47477272727269</v>
      </c>
      <c r="EU39" s="134">
        <f t="shared" si="32"/>
        <v>657.13741935483881</v>
      </c>
      <c r="EV39" s="134">
        <f t="shared" si="32"/>
        <v>657.13741935483881</v>
      </c>
      <c r="EW39" s="134">
        <f t="shared" si="33"/>
        <v>639.79</v>
      </c>
      <c r="EX39" s="134">
        <f t="shared" si="13"/>
        <v>734.95</v>
      </c>
      <c r="EY39" s="97"/>
      <c r="FA39" s="75"/>
      <c r="FC39" s="75"/>
    </row>
    <row r="40" spans="1:162 16320:16352" hidden="1" x14ac:dyDescent="0.25">
      <c r="A40" s="123" t="s">
        <v>89</v>
      </c>
      <c r="B40" s="124"/>
      <c r="C40" s="125">
        <v>7895197030380</v>
      </c>
      <c r="D40" s="126"/>
      <c r="E40" s="124" t="s">
        <v>174</v>
      </c>
      <c r="F40" s="124" t="s">
        <v>167</v>
      </c>
      <c r="G40" s="124"/>
      <c r="H40" s="124" t="str">
        <f>VLOOKUP(C40,'[1]Tabela CMED 2018'!F:AG,28,0)</f>
        <v>POSITIVA</v>
      </c>
      <c r="I40" s="126">
        <v>3</v>
      </c>
      <c r="J40" s="127">
        <v>4.3299999999999998E-2</v>
      </c>
      <c r="K40" s="128">
        <f>VLOOKUP($C40,'[1]Tabela CMED 2018'!F:K,6,0)*(1+$J40)</f>
        <v>61.533833999999992</v>
      </c>
      <c r="L40" s="128">
        <f>INDEX([2]Sheet2!T:T,MATCH($C40,[2]Sheet2!$A:$A,0))</f>
        <v>69.930000000000007</v>
      </c>
      <c r="M40" s="128">
        <f>INDEX([2]Sheet2!U:U,MATCH($C40,[2]Sheet2!$A:$A,0))</f>
        <v>74.14</v>
      </c>
      <c r="N40" s="128">
        <f>INDEX([2]Sheet2!V:V,MATCH($C40,[2]Sheet2!$A:$A,0))</f>
        <v>74.59</v>
      </c>
      <c r="O40" s="128">
        <f>INDEX([2]Sheet2!W:W,MATCH($C40,[2]Sheet2!$A:$A,0))</f>
        <v>75.05</v>
      </c>
      <c r="P40" s="128">
        <f>INDEX([2]Sheet2!X:X,MATCH($C40,[2]Sheet2!$A:$A,0))</f>
        <v>76.92</v>
      </c>
      <c r="Q40" s="128">
        <f>INDEX([2]Sheet2!Y:Y,MATCH($C40,[2]Sheet2!$A:$A,0))</f>
        <v>74.14</v>
      </c>
      <c r="R40" s="124"/>
      <c r="S40" s="129">
        <f>K40/(IF($H40="Positiva",(VLOOKUP(S$7,'[1]Tabelas Master data'!$A$4:$B$16,2,0)),(VLOOKUP(S$7,'[1]Tabelas Master data'!$A$4:$C$16,3,0))))</f>
        <v>85.066915690432666</v>
      </c>
      <c r="T40" s="129">
        <f>INDEX([2]Sheet2!AB:AB,MATCH($C40,[2]Sheet2!$A:$A,0))</f>
        <v>96.67</v>
      </c>
      <c r="U40" s="129">
        <f>INDEX([2]Sheet2!AC:AC,MATCH($C40,[2]Sheet2!$A:$A,0))</f>
        <v>102.49</v>
      </c>
      <c r="V40" s="129">
        <f>INDEX([2]Sheet2!AD:AD,MATCH($C40,[2]Sheet2!$A:$A,0))</f>
        <v>103.12</v>
      </c>
      <c r="W40" s="129">
        <f>INDEX([2]Sheet2!AE:AE,MATCH($C40,[2]Sheet2!$A:$A,0))</f>
        <v>103.75</v>
      </c>
      <c r="X40" s="129">
        <f>INDEX([2]Sheet2!AF:AF,MATCH($C40,[2]Sheet2!$A:$A,0))</f>
        <v>106.34</v>
      </c>
      <c r="Y40" s="129">
        <f>INDEX([2]Sheet2!AG:AG,MATCH($C40,[2]Sheet2!$A:$A,0))</f>
        <v>102.49</v>
      </c>
      <c r="Z40" s="124"/>
      <c r="AA40" s="128">
        <f t="shared" si="41"/>
        <v>49.128613065599993</v>
      </c>
      <c r="AB40" s="128">
        <f t="shared" si="42"/>
        <v>55.832112000000002</v>
      </c>
      <c r="AC40" s="128">
        <f t="shared" si="43"/>
        <v>59.193376000000001</v>
      </c>
      <c r="AD40" s="128">
        <f t="shared" si="44"/>
        <v>59.552656000000006</v>
      </c>
      <c r="AE40" s="128">
        <f t="shared" si="45"/>
        <v>59.919919999999998</v>
      </c>
      <c r="AF40" s="128">
        <f t="shared" si="46"/>
        <v>61.412928000000001</v>
      </c>
      <c r="AG40" s="128">
        <f t="shared" si="46"/>
        <v>59.193376000000001</v>
      </c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6"/>
      <c r="BK40" s="124"/>
      <c r="BL40" s="124"/>
      <c r="BM40" s="124"/>
      <c r="BN40" s="124"/>
      <c r="BO40" s="124"/>
      <c r="BP40" s="130">
        <f>VLOOKUP(BP$8,'[1]Tabelas Master data'!$V:$W,2,0)</f>
        <v>0.17</v>
      </c>
      <c r="BQ40" s="130">
        <f>VLOOKUP(BQ$8,'[1]Tabelas Master data'!$V:$W,2,0)</f>
        <v>0.17</v>
      </c>
      <c r="BR40" s="130">
        <f>VLOOKUP(BR$8,'[1]Tabelas Master data'!$V:$W,2,0)</f>
        <v>0.18</v>
      </c>
      <c r="BS40" s="130">
        <f>VLOOKUP(BS$8,'[1]Tabelas Master data'!$V:$W,2,0)</f>
        <v>0.18</v>
      </c>
      <c r="BT40" s="130">
        <f>VLOOKUP(BT$8,'[1]Tabelas Master data'!$V:$W,2,0)</f>
        <v>0.18</v>
      </c>
      <c r="BU40" s="130">
        <f>VLOOKUP(BU$8,'[1]Tabelas Master data'!$V:$W,2,0)</f>
        <v>0.18</v>
      </c>
      <c r="BV40" s="130">
        <f>VLOOKUP(BV$8,'[1]Tabelas Master data'!$V:$W,2,0)</f>
        <v>0.17</v>
      </c>
      <c r="BW40" s="130">
        <f>VLOOKUP(BW$8,'[1]Tabelas Master data'!$V:$W,2,0)</f>
        <v>0.17</v>
      </c>
      <c r="BX40" s="130">
        <f>VLOOKUP(BX$8,'[1]Tabelas Master data'!$V:$W,2,0)</f>
        <v>0.17</v>
      </c>
      <c r="BY40" s="130">
        <f>VLOOKUP(BY$8,'[1]Tabelas Master data'!$V:$W,2,0)</f>
        <v>0.18</v>
      </c>
      <c r="BZ40" s="130">
        <f>VLOOKUP(BZ$8,'[1]Tabelas Master data'!$V:$W,2,0)</f>
        <v>0.17</v>
      </c>
      <c r="CA40" s="130">
        <f>VLOOKUP(CA$8,'[1]Tabelas Master data'!$V:$W,2,0)</f>
        <v>0.17</v>
      </c>
      <c r="CB40" s="130">
        <f>VLOOKUP(CB$8,'[1]Tabelas Master data'!$V:$W,2,0)</f>
        <v>0.18</v>
      </c>
      <c r="CC40" s="130">
        <f>VLOOKUP(CC$8,'[1]Tabelas Master data'!$V:$W,2,0)</f>
        <v>0.17</v>
      </c>
      <c r="CD40" s="130">
        <f>VLOOKUP(CD$8,'[1]Tabelas Master data'!$V:$W,2,0)</f>
        <v>0.18</v>
      </c>
      <c r="CE40" s="130">
        <f>VLOOKUP(CE$8,'[1]Tabelas Master data'!$V:$W,2,0)</f>
        <v>0.18</v>
      </c>
      <c r="CF40" s="130">
        <f>VLOOKUP(CF$8,'[1]Tabelas Master data'!$V:$W,2,0)</f>
        <v>0.18</v>
      </c>
      <c r="CG40" s="130">
        <f>VLOOKUP(CG$8,'[1]Tabelas Master data'!$V:$W,2,0)</f>
        <v>0.18</v>
      </c>
      <c r="CH40" s="130">
        <f>VLOOKUP(CH$8,'[1]Tabelas Master data'!$V:$W,2,0)</f>
        <v>0.18</v>
      </c>
      <c r="CI40" s="130">
        <f>VLOOKUP(CI$8,'[1]Tabelas Master data'!$V:$W,2,0)</f>
        <v>0.18</v>
      </c>
      <c r="CJ40" s="130">
        <f>VLOOKUP(CJ$8,'[1]Tabelas Master data'!$V:$W,2,0)</f>
        <v>0.2</v>
      </c>
      <c r="CK40" s="132">
        <f>VLOOKUP(CK$8,'[1]Tabelas Master data'!$V:$W,2,0)</f>
        <v>0.17499999999999999</v>
      </c>
      <c r="CL40" s="130">
        <f>VLOOKUP(CL$8,'[1]Tabelas Master data'!$V:$W,2,0)</f>
        <v>0.17</v>
      </c>
      <c r="CM40" s="131">
        <v>0.12</v>
      </c>
      <c r="CN40" s="130">
        <f>VLOOKUP(CN$8,'[1]Tabelas Master data'!$V:$W,2,0)</f>
        <v>0.18</v>
      </c>
      <c r="CO40" s="130">
        <f>VLOOKUP(CO$8,'[1]Tabelas Master data'!$V:$W,2,0)</f>
        <v>0.18</v>
      </c>
      <c r="CP40" s="130">
        <f>VLOOKUP(CP$8,'[1]Tabelas Master data'!$V:$W,2,0)</f>
        <v>0.18</v>
      </c>
      <c r="CQ40" s="130">
        <f>VLOOKUP(CQ$8,'[1]Tabelas Master data'!$V:$W,2,0)</f>
        <v>0</v>
      </c>
      <c r="CR40" s="124"/>
      <c r="CS40" s="133">
        <f t="shared" si="39"/>
        <v>0.17000000000000004</v>
      </c>
      <c r="CT40" s="133">
        <f t="shared" si="39"/>
        <v>0.17000000000000004</v>
      </c>
      <c r="CU40" s="133">
        <f t="shared" si="39"/>
        <v>0.17999999999999994</v>
      </c>
      <c r="CV40" s="133">
        <f t="shared" si="39"/>
        <v>0.17999999999999994</v>
      </c>
      <c r="CW40" s="133">
        <f t="shared" si="39"/>
        <v>0.17999999999999994</v>
      </c>
      <c r="CX40" s="133">
        <f t="shared" si="39"/>
        <v>0.17999999999999994</v>
      </c>
      <c r="CY40" s="133">
        <f t="shared" si="39"/>
        <v>0.17000000000000004</v>
      </c>
      <c r="CZ40" s="133">
        <f t="shared" si="39"/>
        <v>0.17000000000000004</v>
      </c>
      <c r="DA40" s="133">
        <f t="shared" si="39"/>
        <v>0.17000000000000004</v>
      </c>
      <c r="DB40" s="133">
        <f t="shared" si="39"/>
        <v>0.17999999999999994</v>
      </c>
      <c r="DC40" s="133">
        <f t="shared" si="39"/>
        <v>0.17000000000000004</v>
      </c>
      <c r="DD40" s="133">
        <f t="shared" si="39"/>
        <v>0.17000000000000004</v>
      </c>
      <c r="DE40" s="133">
        <f t="shared" si="39"/>
        <v>0.17999999999999994</v>
      </c>
      <c r="DF40" s="133">
        <f t="shared" si="39"/>
        <v>0.17000000000000004</v>
      </c>
      <c r="DG40" s="133">
        <f t="shared" si="39"/>
        <v>0.17999999999999994</v>
      </c>
      <c r="DH40" s="133">
        <f t="shared" si="36"/>
        <v>0.17999999999999994</v>
      </c>
      <c r="DI40" s="133">
        <f t="shared" si="36"/>
        <v>0.17999999999999994</v>
      </c>
      <c r="DJ40" s="133">
        <f t="shared" si="36"/>
        <v>0.17999999999999994</v>
      </c>
      <c r="DK40" s="133">
        <f t="shared" si="36"/>
        <v>0.17999999999999994</v>
      </c>
      <c r="DL40" s="133">
        <f t="shared" si="40"/>
        <v>0.17999999999999994</v>
      </c>
      <c r="DM40" s="133">
        <f t="shared" si="40"/>
        <v>0.19999999999999996</v>
      </c>
      <c r="DN40" s="133">
        <f t="shared" si="40"/>
        <v>0.17500000000000004</v>
      </c>
      <c r="DO40" s="133">
        <f t="shared" si="40"/>
        <v>0.17000000000000004</v>
      </c>
      <c r="DP40" s="133">
        <f t="shared" si="40"/>
        <v>0.12</v>
      </c>
      <c r="DQ40" s="133">
        <f t="shared" si="40"/>
        <v>0.17999999999999994</v>
      </c>
      <c r="DR40" s="133">
        <f t="shared" si="40"/>
        <v>0.17999999999999994</v>
      </c>
      <c r="DS40" s="133">
        <f t="shared" si="40"/>
        <v>0.17999999999999994</v>
      </c>
      <c r="DT40" s="133">
        <f t="shared" si="40"/>
        <v>0</v>
      </c>
      <c r="DU40" s="124"/>
      <c r="DV40" s="124"/>
      <c r="DW40" s="124"/>
      <c r="DX40" s="124"/>
      <c r="DY40" s="124"/>
      <c r="DZ40" s="124"/>
      <c r="EA40" s="13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97"/>
      <c r="FA40" s="75"/>
      <c r="FC40" s="75"/>
    </row>
    <row r="41" spans="1:162 16320:16352" hidden="1" x14ac:dyDescent="0.25">
      <c r="A41" s="123" t="s">
        <v>175</v>
      </c>
      <c r="B41" s="124"/>
      <c r="C41" s="125">
        <v>7895197030373</v>
      </c>
      <c r="D41" s="126"/>
      <c r="E41" s="124" t="s">
        <v>176</v>
      </c>
      <c r="F41" s="124" t="s">
        <v>167</v>
      </c>
      <c r="G41" s="124"/>
      <c r="H41" s="124" t="str">
        <f>VLOOKUP(C41,'[1]Tabela CMED 2018'!F:AG,28,0)</f>
        <v>POSITIVA</v>
      </c>
      <c r="I41" s="126"/>
      <c r="J41" s="127">
        <v>4.3299999999999998E-2</v>
      </c>
      <c r="K41" s="128">
        <f>VLOOKUP($C41,'[1]Tabela CMED 2018'!F:K,6,0)*(1+$J41)</f>
        <v>69.170789999999997</v>
      </c>
      <c r="L41" s="128">
        <f>INDEX([2]Sheet2!T:T,MATCH($C41,[2]Sheet2!$A:$A,0))</f>
        <v>78.599999999999994</v>
      </c>
      <c r="M41" s="128">
        <f>INDEX([2]Sheet2!U:U,MATCH($C41,[2]Sheet2!$A:$A,0))</f>
        <v>83.33</v>
      </c>
      <c r="N41" s="128">
        <f>INDEX([2]Sheet2!V:V,MATCH($C41,[2]Sheet2!$A:$A,0))</f>
        <v>83.84</v>
      </c>
      <c r="O41" s="128">
        <f>INDEX([2]Sheet2!W:W,MATCH($C41,[2]Sheet2!$A:$A,0))</f>
        <v>84.35</v>
      </c>
      <c r="P41" s="128">
        <f>INDEX([2]Sheet2!X:X,MATCH($C41,[2]Sheet2!$A:$A,0))</f>
        <v>86.46</v>
      </c>
      <c r="Q41" s="128">
        <f>INDEX([2]Sheet2!Y:Y,MATCH($C41,[2]Sheet2!$A:$A,0))</f>
        <v>83.33</v>
      </c>
      <c r="R41" s="124"/>
      <c r="S41" s="129">
        <f>K41/(IF($H41="Positiva",(VLOOKUP(S$7,'[1]Tabelas Master data'!$A$4:$B$16,2,0)),(VLOOKUP(S$7,'[1]Tabelas Master data'!$A$4:$C$16,3,0))))</f>
        <v>95.624559346824114</v>
      </c>
      <c r="T41" s="129">
        <f>INDEX([2]Sheet2!AB:AB,MATCH($C41,[2]Sheet2!$A:$A,0))</f>
        <v>108.66</v>
      </c>
      <c r="U41" s="129">
        <f>INDEX([2]Sheet2!AC:AC,MATCH($C41,[2]Sheet2!$A:$A,0))</f>
        <v>115.2</v>
      </c>
      <c r="V41" s="129">
        <f>INDEX([2]Sheet2!AD:AD,MATCH($C41,[2]Sheet2!$A:$A,0))</f>
        <v>115.9</v>
      </c>
      <c r="W41" s="129">
        <f>INDEX([2]Sheet2!AE:AE,MATCH($C41,[2]Sheet2!$A:$A,0))</f>
        <v>116.61</v>
      </c>
      <c r="X41" s="129">
        <f>INDEX([2]Sheet2!AF:AF,MATCH($C41,[2]Sheet2!$A:$A,0))</f>
        <v>119.53</v>
      </c>
      <c r="Y41" s="129">
        <f>INDEX([2]Sheet2!AG:AG,MATCH($C41,[2]Sheet2!$A:$A,0))</f>
        <v>115.2</v>
      </c>
      <c r="Z41" s="124"/>
      <c r="AA41" s="128">
        <f t="shared" si="41"/>
        <v>55.225958735999995</v>
      </c>
      <c r="AB41" s="128">
        <f t="shared" si="42"/>
        <v>62.754239999999996</v>
      </c>
      <c r="AC41" s="128">
        <f t="shared" si="43"/>
        <v>66.530671999999996</v>
      </c>
      <c r="AD41" s="128">
        <f t="shared" si="44"/>
        <v>66.937855999999996</v>
      </c>
      <c r="AE41" s="128">
        <f t="shared" si="45"/>
        <v>67.345039999999997</v>
      </c>
      <c r="AF41" s="128">
        <f t="shared" si="46"/>
        <v>69.029663999999997</v>
      </c>
      <c r="AG41" s="128">
        <f t="shared" si="46"/>
        <v>66.530671999999996</v>
      </c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6"/>
      <c r="BK41" s="124"/>
      <c r="BL41" s="124"/>
      <c r="BM41" s="124"/>
      <c r="BN41" s="124"/>
      <c r="BO41" s="124"/>
      <c r="BP41" s="130">
        <f>VLOOKUP(BP$8,'[1]Tabelas Master data'!$V:$W,2,0)</f>
        <v>0.17</v>
      </c>
      <c r="BQ41" s="130">
        <f>VLOOKUP(BQ$8,'[1]Tabelas Master data'!$V:$W,2,0)</f>
        <v>0.17</v>
      </c>
      <c r="BR41" s="130">
        <f>VLOOKUP(BR$8,'[1]Tabelas Master data'!$V:$W,2,0)</f>
        <v>0.18</v>
      </c>
      <c r="BS41" s="130">
        <f>VLOOKUP(BS$8,'[1]Tabelas Master data'!$V:$W,2,0)</f>
        <v>0.18</v>
      </c>
      <c r="BT41" s="130">
        <f>VLOOKUP(BT$8,'[1]Tabelas Master data'!$V:$W,2,0)</f>
        <v>0.18</v>
      </c>
      <c r="BU41" s="130">
        <f>VLOOKUP(BU$8,'[1]Tabelas Master data'!$V:$W,2,0)</f>
        <v>0.18</v>
      </c>
      <c r="BV41" s="130">
        <f>VLOOKUP(BV$8,'[1]Tabelas Master data'!$V:$W,2,0)</f>
        <v>0.17</v>
      </c>
      <c r="BW41" s="130">
        <f>VLOOKUP(BW$8,'[1]Tabelas Master data'!$V:$W,2,0)</f>
        <v>0.17</v>
      </c>
      <c r="BX41" s="130">
        <f>VLOOKUP(BX$8,'[1]Tabelas Master data'!$V:$W,2,0)</f>
        <v>0.17</v>
      </c>
      <c r="BY41" s="130">
        <f>VLOOKUP(BY$8,'[1]Tabelas Master data'!$V:$W,2,0)</f>
        <v>0.18</v>
      </c>
      <c r="BZ41" s="130">
        <f>VLOOKUP(BZ$8,'[1]Tabelas Master data'!$V:$W,2,0)</f>
        <v>0.17</v>
      </c>
      <c r="CA41" s="130">
        <f>VLOOKUP(CA$8,'[1]Tabelas Master data'!$V:$W,2,0)</f>
        <v>0.17</v>
      </c>
      <c r="CB41" s="130">
        <f>VLOOKUP(CB$8,'[1]Tabelas Master data'!$V:$W,2,0)</f>
        <v>0.18</v>
      </c>
      <c r="CC41" s="130">
        <f>VLOOKUP(CC$8,'[1]Tabelas Master data'!$V:$W,2,0)</f>
        <v>0.17</v>
      </c>
      <c r="CD41" s="130">
        <f>VLOOKUP(CD$8,'[1]Tabelas Master data'!$V:$W,2,0)</f>
        <v>0.18</v>
      </c>
      <c r="CE41" s="130">
        <f>VLOOKUP(CE$8,'[1]Tabelas Master data'!$V:$W,2,0)</f>
        <v>0.18</v>
      </c>
      <c r="CF41" s="130">
        <f>VLOOKUP(CF$8,'[1]Tabelas Master data'!$V:$W,2,0)</f>
        <v>0.18</v>
      </c>
      <c r="CG41" s="130">
        <f>VLOOKUP(CG$8,'[1]Tabelas Master data'!$V:$W,2,0)</f>
        <v>0.18</v>
      </c>
      <c r="CH41" s="130">
        <f>VLOOKUP(CH$8,'[1]Tabelas Master data'!$V:$W,2,0)</f>
        <v>0.18</v>
      </c>
      <c r="CI41" s="130">
        <f>VLOOKUP(CI$8,'[1]Tabelas Master data'!$V:$W,2,0)</f>
        <v>0.18</v>
      </c>
      <c r="CJ41" s="130">
        <f>VLOOKUP(CJ$8,'[1]Tabelas Master data'!$V:$W,2,0)</f>
        <v>0.2</v>
      </c>
      <c r="CK41" s="132">
        <f>VLOOKUP(CK$8,'[1]Tabelas Master data'!$V:$W,2,0)</f>
        <v>0.17499999999999999</v>
      </c>
      <c r="CL41" s="130">
        <f>VLOOKUP(CL$8,'[1]Tabelas Master data'!$V:$W,2,0)</f>
        <v>0.17</v>
      </c>
      <c r="CM41" s="131">
        <v>0.12</v>
      </c>
      <c r="CN41" s="130">
        <f>VLOOKUP(CN$8,'[1]Tabelas Master data'!$V:$W,2,0)</f>
        <v>0.18</v>
      </c>
      <c r="CO41" s="130">
        <f>VLOOKUP(CO$8,'[1]Tabelas Master data'!$V:$W,2,0)</f>
        <v>0.18</v>
      </c>
      <c r="CP41" s="130">
        <f>VLOOKUP(CP$8,'[1]Tabelas Master data'!$V:$W,2,0)</f>
        <v>0.18</v>
      </c>
      <c r="CQ41" s="130">
        <f>VLOOKUP(CQ$8,'[1]Tabelas Master data'!$V:$W,2,0)</f>
        <v>0</v>
      </c>
      <c r="CR41" s="124"/>
      <c r="CS41" s="133">
        <f t="shared" si="39"/>
        <v>0.17000000000000004</v>
      </c>
      <c r="CT41" s="133">
        <f t="shared" si="39"/>
        <v>0.17000000000000004</v>
      </c>
      <c r="CU41" s="133">
        <f t="shared" si="39"/>
        <v>0.17999999999999994</v>
      </c>
      <c r="CV41" s="133">
        <f t="shared" si="39"/>
        <v>0.17999999999999994</v>
      </c>
      <c r="CW41" s="133">
        <f t="shared" si="39"/>
        <v>0.17999999999999994</v>
      </c>
      <c r="CX41" s="133">
        <f t="shared" si="39"/>
        <v>0.17999999999999994</v>
      </c>
      <c r="CY41" s="133">
        <f t="shared" si="39"/>
        <v>0.17000000000000004</v>
      </c>
      <c r="CZ41" s="133">
        <f t="shared" si="39"/>
        <v>0.17000000000000004</v>
      </c>
      <c r="DA41" s="133">
        <f t="shared" si="39"/>
        <v>0.17000000000000004</v>
      </c>
      <c r="DB41" s="133">
        <f t="shared" si="39"/>
        <v>0.17999999999999994</v>
      </c>
      <c r="DC41" s="133">
        <f t="shared" si="39"/>
        <v>0.17000000000000004</v>
      </c>
      <c r="DD41" s="133">
        <f t="shared" si="39"/>
        <v>0.17000000000000004</v>
      </c>
      <c r="DE41" s="133">
        <f t="shared" si="39"/>
        <v>0.17999999999999994</v>
      </c>
      <c r="DF41" s="133">
        <f t="shared" si="39"/>
        <v>0.17000000000000004</v>
      </c>
      <c r="DG41" s="133">
        <f t="shared" si="39"/>
        <v>0.17999999999999994</v>
      </c>
      <c r="DH41" s="133">
        <f t="shared" si="36"/>
        <v>0.17999999999999994</v>
      </c>
      <c r="DI41" s="133">
        <f t="shared" si="36"/>
        <v>0.17999999999999994</v>
      </c>
      <c r="DJ41" s="133">
        <f t="shared" si="36"/>
        <v>0.17999999999999994</v>
      </c>
      <c r="DK41" s="133">
        <f t="shared" si="36"/>
        <v>0.17999999999999994</v>
      </c>
      <c r="DL41" s="133">
        <f t="shared" si="40"/>
        <v>0.17999999999999994</v>
      </c>
      <c r="DM41" s="133">
        <f t="shared" si="40"/>
        <v>0.19999999999999996</v>
      </c>
      <c r="DN41" s="133">
        <f t="shared" si="40"/>
        <v>0.17500000000000004</v>
      </c>
      <c r="DO41" s="133">
        <f t="shared" si="40"/>
        <v>0.17000000000000004</v>
      </c>
      <c r="DP41" s="133">
        <f t="shared" si="40"/>
        <v>0.12</v>
      </c>
      <c r="DQ41" s="133">
        <f t="shared" si="40"/>
        <v>0.17999999999999994</v>
      </c>
      <c r="DR41" s="133">
        <f t="shared" si="40"/>
        <v>0.17999999999999994</v>
      </c>
      <c r="DS41" s="133">
        <f t="shared" si="40"/>
        <v>0.17999999999999994</v>
      </c>
      <c r="DT41" s="133">
        <f t="shared" si="40"/>
        <v>0</v>
      </c>
      <c r="DU41" s="124"/>
      <c r="DV41" s="124"/>
      <c r="DW41" s="124"/>
      <c r="DX41" s="124"/>
      <c r="DY41" s="124"/>
      <c r="DZ41" s="124"/>
      <c r="EA41" s="13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97"/>
      <c r="FA41" s="75"/>
      <c r="FC41" s="75"/>
    </row>
    <row r="42" spans="1:162 16320:16352" hidden="1" x14ac:dyDescent="0.25">
      <c r="A42" s="123" t="s">
        <v>98</v>
      </c>
      <c r="B42" s="124"/>
      <c r="C42" s="125">
        <v>7895197030441</v>
      </c>
      <c r="D42" s="126" t="s">
        <v>91</v>
      </c>
      <c r="E42" s="124" t="s">
        <v>177</v>
      </c>
      <c r="F42" s="124" t="s">
        <v>167</v>
      </c>
      <c r="G42" s="124"/>
      <c r="H42" s="124" t="str">
        <f>VLOOKUP(C42,'[1]Tabela CMED 2018'!F:AG,28,0)</f>
        <v>POSITIVA</v>
      </c>
      <c r="I42" s="126">
        <v>3</v>
      </c>
      <c r="J42" s="127">
        <v>4.3299999999999998E-2</v>
      </c>
      <c r="K42" s="128">
        <f>VLOOKUP($C42,'[1]Tabela CMED 2018'!F:K,6,0)*(1+$J42)</f>
        <v>224.61205699999996</v>
      </c>
      <c r="L42" s="128">
        <f>INDEX([2]Sheet2!T:T,MATCH($C42,[2]Sheet2!$A:$A,0))</f>
        <v>255.24</v>
      </c>
      <c r="M42" s="128">
        <f>INDEX([2]Sheet2!U:U,MATCH($C42,[2]Sheet2!$A:$A,0))</f>
        <v>270.62</v>
      </c>
      <c r="N42" s="128">
        <f>INDEX([2]Sheet2!V:V,MATCH($C42,[2]Sheet2!$A:$A,0))</f>
        <v>272.26</v>
      </c>
      <c r="O42" s="128">
        <f>INDEX([2]Sheet2!W:W,MATCH($C42,[2]Sheet2!$A:$A,0))</f>
        <v>273.92</v>
      </c>
      <c r="P42" s="128">
        <f>INDEX([2]Sheet2!X:X,MATCH($C42,[2]Sheet2!$A:$A,0))</f>
        <v>280.77</v>
      </c>
      <c r="Q42" s="128">
        <f>INDEX([2]Sheet2!Y:Y,MATCH($C42,[2]Sheet2!$A:$A,0))</f>
        <v>270.62</v>
      </c>
      <c r="R42" s="124"/>
      <c r="S42" s="129">
        <f>K42/(IF($H42="Positiva",(VLOOKUP(S$7,'[1]Tabelas Master data'!$A$4:$B$16,2,0)),(VLOOKUP(S$7,'[1]Tabelas Master data'!$A$4:$C$16,3,0))))</f>
        <v>310.51299218367666</v>
      </c>
      <c r="T42" s="129">
        <f>INDEX([2]Sheet2!AB:AB,MATCH($C42,[2]Sheet2!$A:$A,0))</f>
        <v>352.85</v>
      </c>
      <c r="U42" s="129">
        <f>INDEX([2]Sheet2!AC:AC,MATCH($C42,[2]Sheet2!$A:$A,0))</f>
        <v>374.12</v>
      </c>
      <c r="V42" s="129">
        <f>INDEX([2]Sheet2!AD:AD,MATCH($C42,[2]Sheet2!$A:$A,0))</f>
        <v>376.38</v>
      </c>
      <c r="W42" s="129">
        <f>INDEX([2]Sheet2!AE:AE,MATCH($C42,[2]Sheet2!$A:$A,0))</f>
        <v>378.68</v>
      </c>
      <c r="X42" s="129">
        <f>INDEX([2]Sheet2!AF:AF,MATCH($C42,[2]Sheet2!$A:$A,0))</f>
        <v>388.15</v>
      </c>
      <c r="Y42" s="129">
        <f>INDEX([2]Sheet2!AG:AG,MATCH($C42,[2]Sheet2!$A:$A,0))</f>
        <v>374.12</v>
      </c>
      <c r="Z42" s="124"/>
      <c r="AA42" s="128">
        <f t="shared" si="41"/>
        <v>179.33026630879996</v>
      </c>
      <c r="AB42" s="128">
        <f t="shared" si="42"/>
        <v>203.78361599999999</v>
      </c>
      <c r="AC42" s="128">
        <f t="shared" si="43"/>
        <v>216.063008</v>
      </c>
      <c r="AD42" s="128">
        <f t="shared" si="44"/>
        <v>217.37238399999998</v>
      </c>
      <c r="AE42" s="128">
        <f t="shared" si="45"/>
        <v>218.69772800000001</v>
      </c>
      <c r="AF42" s="128">
        <f t="shared" si="46"/>
        <v>224.16676799999999</v>
      </c>
      <c r="AG42" s="128">
        <f t="shared" si="46"/>
        <v>216.063008</v>
      </c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6"/>
      <c r="BK42" s="124"/>
      <c r="BL42" s="124"/>
      <c r="BM42" s="124"/>
      <c r="BN42" s="124"/>
      <c r="BO42" s="124"/>
      <c r="BP42" s="130">
        <f>VLOOKUP(BP$8,'[1]Tabelas Master data'!$V:$W,2,0)</f>
        <v>0.17</v>
      </c>
      <c r="BQ42" s="130">
        <f>VLOOKUP(BQ$8,'[1]Tabelas Master data'!$V:$W,2,0)</f>
        <v>0.17</v>
      </c>
      <c r="BR42" s="130">
        <f>VLOOKUP(BR$8,'[1]Tabelas Master data'!$V:$W,2,0)</f>
        <v>0.18</v>
      </c>
      <c r="BS42" s="130">
        <f>VLOOKUP(BS$8,'[1]Tabelas Master data'!$V:$W,2,0)</f>
        <v>0.18</v>
      </c>
      <c r="BT42" s="130">
        <f>VLOOKUP(BT$8,'[1]Tabelas Master data'!$V:$W,2,0)</f>
        <v>0.18</v>
      </c>
      <c r="BU42" s="130">
        <f>VLOOKUP(BU$8,'[1]Tabelas Master data'!$V:$W,2,0)</f>
        <v>0.18</v>
      </c>
      <c r="BV42" s="130">
        <f>VLOOKUP(BV$8,'[1]Tabelas Master data'!$V:$W,2,0)</f>
        <v>0.17</v>
      </c>
      <c r="BW42" s="130">
        <f>VLOOKUP(BW$8,'[1]Tabelas Master data'!$V:$W,2,0)</f>
        <v>0.17</v>
      </c>
      <c r="BX42" s="130">
        <f>VLOOKUP(BX$8,'[1]Tabelas Master data'!$V:$W,2,0)</f>
        <v>0.17</v>
      </c>
      <c r="BY42" s="130">
        <f>VLOOKUP(BY$8,'[1]Tabelas Master data'!$V:$W,2,0)</f>
        <v>0.18</v>
      </c>
      <c r="BZ42" s="130">
        <f>VLOOKUP(BZ$8,'[1]Tabelas Master data'!$V:$W,2,0)</f>
        <v>0.17</v>
      </c>
      <c r="CA42" s="130">
        <f>VLOOKUP(CA$8,'[1]Tabelas Master data'!$V:$W,2,0)</f>
        <v>0.17</v>
      </c>
      <c r="CB42" s="130">
        <f>VLOOKUP(CB$8,'[1]Tabelas Master data'!$V:$W,2,0)</f>
        <v>0.18</v>
      </c>
      <c r="CC42" s="130">
        <f>VLOOKUP(CC$8,'[1]Tabelas Master data'!$V:$W,2,0)</f>
        <v>0.17</v>
      </c>
      <c r="CD42" s="130">
        <f>VLOOKUP(CD$8,'[1]Tabelas Master data'!$V:$W,2,0)</f>
        <v>0.18</v>
      </c>
      <c r="CE42" s="130">
        <f>VLOOKUP(CE$8,'[1]Tabelas Master data'!$V:$W,2,0)</f>
        <v>0.18</v>
      </c>
      <c r="CF42" s="130">
        <f>VLOOKUP(CF$8,'[1]Tabelas Master data'!$V:$W,2,0)</f>
        <v>0.18</v>
      </c>
      <c r="CG42" s="130">
        <f>VLOOKUP(CG$8,'[1]Tabelas Master data'!$V:$W,2,0)</f>
        <v>0.18</v>
      </c>
      <c r="CH42" s="130">
        <f>VLOOKUP(CH$8,'[1]Tabelas Master data'!$V:$W,2,0)</f>
        <v>0.18</v>
      </c>
      <c r="CI42" s="130">
        <f>VLOOKUP(CI$8,'[1]Tabelas Master data'!$V:$W,2,0)</f>
        <v>0.18</v>
      </c>
      <c r="CJ42" s="130">
        <f>VLOOKUP(CJ$8,'[1]Tabelas Master data'!$V:$W,2,0)</f>
        <v>0.2</v>
      </c>
      <c r="CK42" s="132">
        <f>VLOOKUP(CK$8,'[1]Tabelas Master data'!$V:$W,2,0)</f>
        <v>0.17499999999999999</v>
      </c>
      <c r="CL42" s="130">
        <f>VLOOKUP(CL$8,'[1]Tabelas Master data'!$V:$W,2,0)</f>
        <v>0.17</v>
      </c>
      <c r="CM42" s="131">
        <v>0.12</v>
      </c>
      <c r="CN42" s="130">
        <f>VLOOKUP(CN$8,'[1]Tabelas Master data'!$V:$W,2,0)</f>
        <v>0.18</v>
      </c>
      <c r="CO42" s="130">
        <f>VLOOKUP(CO$8,'[1]Tabelas Master data'!$V:$W,2,0)</f>
        <v>0.18</v>
      </c>
      <c r="CP42" s="130">
        <f>VLOOKUP(CP$8,'[1]Tabelas Master data'!$V:$W,2,0)</f>
        <v>0.18</v>
      </c>
      <c r="CQ42" s="130">
        <f>VLOOKUP(CQ$8,'[1]Tabelas Master data'!$V:$W,2,0)</f>
        <v>0</v>
      </c>
      <c r="CR42" s="124"/>
      <c r="CS42" s="133">
        <f t="shared" si="39"/>
        <v>0.17000000000000004</v>
      </c>
      <c r="CT42" s="133">
        <f t="shared" si="39"/>
        <v>0.17000000000000004</v>
      </c>
      <c r="CU42" s="133">
        <f t="shared" si="39"/>
        <v>0.17999999999999994</v>
      </c>
      <c r="CV42" s="133">
        <f t="shared" si="39"/>
        <v>0.17999999999999994</v>
      </c>
      <c r="CW42" s="133">
        <f t="shared" ref="CW42:DG55" si="48">1-((BT42-1)/(AQ42-1))</f>
        <v>0.17999999999999994</v>
      </c>
      <c r="CX42" s="133">
        <f t="shared" si="48"/>
        <v>0.17999999999999994</v>
      </c>
      <c r="CY42" s="133">
        <f t="shared" si="48"/>
        <v>0.17000000000000004</v>
      </c>
      <c r="CZ42" s="133">
        <f t="shared" si="48"/>
        <v>0.17000000000000004</v>
      </c>
      <c r="DA42" s="133">
        <f t="shared" si="48"/>
        <v>0.17000000000000004</v>
      </c>
      <c r="DB42" s="133">
        <f t="shared" si="48"/>
        <v>0.17999999999999994</v>
      </c>
      <c r="DC42" s="133">
        <f t="shared" si="48"/>
        <v>0.17000000000000004</v>
      </c>
      <c r="DD42" s="133">
        <f t="shared" si="48"/>
        <v>0.17000000000000004</v>
      </c>
      <c r="DE42" s="133">
        <f t="shared" si="48"/>
        <v>0.17999999999999994</v>
      </c>
      <c r="DF42" s="133">
        <f t="shared" si="48"/>
        <v>0.17000000000000004</v>
      </c>
      <c r="DG42" s="133">
        <f t="shared" si="48"/>
        <v>0.17999999999999994</v>
      </c>
      <c r="DH42" s="133">
        <f t="shared" si="36"/>
        <v>0.17999999999999994</v>
      </c>
      <c r="DI42" s="133">
        <f t="shared" si="36"/>
        <v>0.17999999999999994</v>
      </c>
      <c r="DJ42" s="133">
        <f t="shared" si="36"/>
        <v>0.17999999999999994</v>
      </c>
      <c r="DK42" s="133">
        <f t="shared" si="36"/>
        <v>0.17999999999999994</v>
      </c>
      <c r="DL42" s="133">
        <f t="shared" si="40"/>
        <v>0.17999999999999994</v>
      </c>
      <c r="DM42" s="133">
        <f t="shared" si="40"/>
        <v>0.19999999999999996</v>
      </c>
      <c r="DN42" s="133">
        <f t="shared" si="40"/>
        <v>0.17500000000000004</v>
      </c>
      <c r="DO42" s="133">
        <f t="shared" si="40"/>
        <v>0.17000000000000004</v>
      </c>
      <c r="DP42" s="133">
        <f t="shared" si="40"/>
        <v>0.12</v>
      </c>
      <c r="DQ42" s="133">
        <f t="shared" si="40"/>
        <v>0.17999999999999994</v>
      </c>
      <c r="DR42" s="133">
        <f t="shared" si="40"/>
        <v>0.17999999999999994</v>
      </c>
      <c r="DS42" s="133">
        <f t="shared" si="40"/>
        <v>0.17999999999999994</v>
      </c>
      <c r="DT42" s="133">
        <f t="shared" si="40"/>
        <v>0</v>
      </c>
      <c r="DU42" s="124"/>
      <c r="DV42" s="124"/>
      <c r="DW42" s="124"/>
      <c r="DX42" s="124"/>
      <c r="DY42" s="124"/>
      <c r="DZ42" s="124"/>
      <c r="EA42" s="13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97"/>
      <c r="FA42" s="75"/>
      <c r="FC42" s="75"/>
    </row>
    <row r="43" spans="1:162 16320:16352" hidden="1" x14ac:dyDescent="0.25">
      <c r="A43" s="123" t="s">
        <v>98</v>
      </c>
      <c r="B43" s="124"/>
      <c r="C43" s="125">
        <v>7895197030434</v>
      </c>
      <c r="D43" s="126" t="s">
        <v>91</v>
      </c>
      <c r="E43" s="124" t="s">
        <v>178</v>
      </c>
      <c r="F43" s="124" t="s">
        <v>167</v>
      </c>
      <c r="G43" s="124"/>
      <c r="H43" s="124" t="str">
        <f>VLOOKUP(C43,'[1]Tabela CMED 2018'!F:AG,28,0)</f>
        <v>POSITIVA</v>
      </c>
      <c r="I43" s="126">
        <v>3</v>
      </c>
      <c r="J43" s="127">
        <v>4.3299999999999998E-2</v>
      </c>
      <c r="K43" s="128">
        <f>VLOOKUP($C43,'[1]Tabela CMED 2018'!F:K,6,0)*(1+$J43)</f>
        <v>299.56272899999999</v>
      </c>
      <c r="L43" s="128">
        <f>INDEX([2]Sheet2!T:T,MATCH($C43,[2]Sheet2!$A:$A,0))</f>
        <v>340.41</v>
      </c>
      <c r="M43" s="128">
        <f>INDEX([2]Sheet2!U:U,MATCH($C43,[2]Sheet2!$A:$A,0))</f>
        <v>360.92</v>
      </c>
      <c r="N43" s="128">
        <f>INDEX([2]Sheet2!V:V,MATCH($C43,[2]Sheet2!$A:$A,0))</f>
        <v>363.11</v>
      </c>
      <c r="O43" s="128">
        <f>INDEX([2]Sheet2!W:W,MATCH($C43,[2]Sheet2!$A:$A,0))</f>
        <v>365.32</v>
      </c>
      <c r="P43" s="128">
        <f>INDEX([2]Sheet2!X:X,MATCH($C43,[2]Sheet2!$A:$A,0))</f>
        <v>374.46</v>
      </c>
      <c r="Q43" s="128">
        <f>INDEX([2]Sheet2!Y:Y,MATCH($C43,[2]Sheet2!$A:$A,0))</f>
        <v>360.92</v>
      </c>
      <c r="R43" s="124"/>
      <c r="S43" s="129">
        <f>K43/(IF($H43="Positiva",(VLOOKUP(S$7,'[1]Tabelas Master data'!$A$4:$B$16,2,0)),(VLOOKUP(S$7,'[1]Tabelas Master data'!$A$4:$C$16,3,0))))</f>
        <v>414.12789932509213</v>
      </c>
      <c r="T43" s="129">
        <f>INDEX([2]Sheet2!AB:AB,MATCH($C43,[2]Sheet2!$A:$A,0))</f>
        <v>470.6</v>
      </c>
      <c r="U43" s="129">
        <f>INDEX([2]Sheet2!AC:AC,MATCH($C43,[2]Sheet2!$A:$A,0))</f>
        <v>498.95</v>
      </c>
      <c r="V43" s="129">
        <f>INDEX([2]Sheet2!AD:AD,MATCH($C43,[2]Sheet2!$A:$A,0))</f>
        <v>501.98</v>
      </c>
      <c r="W43" s="129">
        <f>INDEX([2]Sheet2!AE:AE,MATCH($C43,[2]Sheet2!$A:$A,0))</f>
        <v>505.04</v>
      </c>
      <c r="X43" s="129">
        <f>INDEX([2]Sheet2!AF:AF,MATCH($C43,[2]Sheet2!$A:$A,0))</f>
        <v>517.66999999999996</v>
      </c>
      <c r="Y43" s="129">
        <f>INDEX([2]Sheet2!AG:AG,MATCH($C43,[2]Sheet2!$A:$A,0))</f>
        <v>498.95</v>
      </c>
      <c r="Z43" s="124"/>
      <c r="AA43" s="128">
        <f t="shared" si="41"/>
        <v>239.17088283359999</v>
      </c>
      <c r="AB43" s="128">
        <f t="shared" si="42"/>
        <v>271.783344</v>
      </c>
      <c r="AC43" s="128">
        <f t="shared" si="43"/>
        <v>288.15852799999999</v>
      </c>
      <c r="AD43" s="128">
        <f t="shared" si="44"/>
        <v>289.90702400000004</v>
      </c>
      <c r="AE43" s="128">
        <f t="shared" si="45"/>
        <v>291.67148800000001</v>
      </c>
      <c r="AF43" s="128">
        <f t="shared" si="46"/>
        <v>298.968864</v>
      </c>
      <c r="AG43" s="128">
        <f t="shared" si="46"/>
        <v>288.15852799999999</v>
      </c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6"/>
      <c r="BK43" s="124"/>
      <c r="BL43" s="124"/>
      <c r="BM43" s="124"/>
      <c r="BN43" s="124"/>
      <c r="BO43" s="124"/>
      <c r="BP43" s="130">
        <f>VLOOKUP(BP$8,'[1]Tabelas Master data'!$V:$W,2,0)</f>
        <v>0.17</v>
      </c>
      <c r="BQ43" s="130">
        <f>VLOOKUP(BQ$8,'[1]Tabelas Master data'!$V:$W,2,0)</f>
        <v>0.17</v>
      </c>
      <c r="BR43" s="130">
        <f>VLOOKUP(BR$8,'[1]Tabelas Master data'!$V:$W,2,0)</f>
        <v>0.18</v>
      </c>
      <c r="BS43" s="130">
        <f>VLOOKUP(BS$8,'[1]Tabelas Master data'!$V:$W,2,0)</f>
        <v>0.18</v>
      </c>
      <c r="BT43" s="130">
        <f>VLOOKUP(BT$8,'[1]Tabelas Master data'!$V:$W,2,0)</f>
        <v>0.18</v>
      </c>
      <c r="BU43" s="130">
        <f>VLOOKUP(BU$8,'[1]Tabelas Master data'!$V:$W,2,0)</f>
        <v>0.18</v>
      </c>
      <c r="BV43" s="130">
        <f>VLOOKUP(BV$8,'[1]Tabelas Master data'!$V:$W,2,0)</f>
        <v>0.17</v>
      </c>
      <c r="BW43" s="130">
        <f>VLOOKUP(BW$8,'[1]Tabelas Master data'!$V:$W,2,0)</f>
        <v>0.17</v>
      </c>
      <c r="BX43" s="130">
        <f>VLOOKUP(BX$8,'[1]Tabelas Master data'!$V:$W,2,0)</f>
        <v>0.17</v>
      </c>
      <c r="BY43" s="130">
        <f>VLOOKUP(BY$8,'[1]Tabelas Master data'!$V:$W,2,0)</f>
        <v>0.18</v>
      </c>
      <c r="BZ43" s="130">
        <f>VLOOKUP(BZ$8,'[1]Tabelas Master data'!$V:$W,2,0)</f>
        <v>0.17</v>
      </c>
      <c r="CA43" s="130">
        <f>VLOOKUP(CA$8,'[1]Tabelas Master data'!$V:$W,2,0)</f>
        <v>0.17</v>
      </c>
      <c r="CB43" s="130">
        <f>VLOOKUP(CB$8,'[1]Tabelas Master data'!$V:$W,2,0)</f>
        <v>0.18</v>
      </c>
      <c r="CC43" s="130">
        <f>VLOOKUP(CC$8,'[1]Tabelas Master data'!$V:$W,2,0)</f>
        <v>0.17</v>
      </c>
      <c r="CD43" s="130">
        <f>VLOOKUP(CD$8,'[1]Tabelas Master data'!$V:$W,2,0)</f>
        <v>0.18</v>
      </c>
      <c r="CE43" s="130">
        <f>VLOOKUP(CE$8,'[1]Tabelas Master data'!$V:$W,2,0)</f>
        <v>0.18</v>
      </c>
      <c r="CF43" s="130">
        <f>VLOOKUP(CF$8,'[1]Tabelas Master data'!$V:$W,2,0)</f>
        <v>0.18</v>
      </c>
      <c r="CG43" s="130">
        <f>VLOOKUP(CG$8,'[1]Tabelas Master data'!$V:$W,2,0)</f>
        <v>0.18</v>
      </c>
      <c r="CH43" s="130">
        <f>VLOOKUP(CH$8,'[1]Tabelas Master data'!$V:$W,2,0)</f>
        <v>0.18</v>
      </c>
      <c r="CI43" s="130">
        <f>VLOOKUP(CI$8,'[1]Tabelas Master data'!$V:$W,2,0)</f>
        <v>0.18</v>
      </c>
      <c r="CJ43" s="130">
        <f>VLOOKUP(CJ$8,'[1]Tabelas Master data'!$V:$W,2,0)</f>
        <v>0.2</v>
      </c>
      <c r="CK43" s="132">
        <f>VLOOKUP(CK$8,'[1]Tabelas Master data'!$V:$W,2,0)</f>
        <v>0.17499999999999999</v>
      </c>
      <c r="CL43" s="130">
        <f>VLOOKUP(CL$8,'[1]Tabelas Master data'!$V:$W,2,0)</f>
        <v>0.17</v>
      </c>
      <c r="CM43" s="131">
        <v>0.12</v>
      </c>
      <c r="CN43" s="130">
        <f>VLOOKUP(CN$8,'[1]Tabelas Master data'!$V:$W,2,0)</f>
        <v>0.18</v>
      </c>
      <c r="CO43" s="130">
        <f>VLOOKUP(CO$8,'[1]Tabelas Master data'!$V:$W,2,0)</f>
        <v>0.18</v>
      </c>
      <c r="CP43" s="130">
        <f>VLOOKUP(CP$8,'[1]Tabelas Master data'!$V:$W,2,0)</f>
        <v>0.18</v>
      </c>
      <c r="CQ43" s="130">
        <f>VLOOKUP(CQ$8,'[1]Tabelas Master data'!$V:$W,2,0)</f>
        <v>0</v>
      </c>
      <c r="CR43" s="124"/>
      <c r="CS43" s="133">
        <f t="shared" ref="CS43:CV55" si="49">1-((BP43-1)/(AM43-1))</f>
        <v>0.17000000000000004</v>
      </c>
      <c r="CT43" s="133">
        <f t="shared" si="49"/>
        <v>0.17000000000000004</v>
      </c>
      <c r="CU43" s="133">
        <f t="shared" si="49"/>
        <v>0.17999999999999994</v>
      </c>
      <c r="CV43" s="133">
        <f t="shared" si="49"/>
        <v>0.17999999999999994</v>
      </c>
      <c r="CW43" s="133">
        <f t="shared" si="48"/>
        <v>0.17999999999999994</v>
      </c>
      <c r="CX43" s="133">
        <f t="shared" si="48"/>
        <v>0.17999999999999994</v>
      </c>
      <c r="CY43" s="133">
        <f t="shared" si="48"/>
        <v>0.17000000000000004</v>
      </c>
      <c r="CZ43" s="133">
        <f t="shared" si="48"/>
        <v>0.17000000000000004</v>
      </c>
      <c r="DA43" s="133">
        <f t="shared" si="48"/>
        <v>0.17000000000000004</v>
      </c>
      <c r="DB43" s="133">
        <f t="shared" si="48"/>
        <v>0.17999999999999994</v>
      </c>
      <c r="DC43" s="133">
        <f t="shared" si="48"/>
        <v>0.17000000000000004</v>
      </c>
      <c r="DD43" s="133">
        <f t="shared" si="48"/>
        <v>0.17000000000000004</v>
      </c>
      <c r="DE43" s="133">
        <f t="shared" si="48"/>
        <v>0.17999999999999994</v>
      </c>
      <c r="DF43" s="133">
        <f t="shared" si="48"/>
        <v>0.17000000000000004</v>
      </c>
      <c r="DG43" s="133">
        <f t="shared" si="48"/>
        <v>0.17999999999999994</v>
      </c>
      <c r="DH43" s="133">
        <f t="shared" si="36"/>
        <v>0.17999999999999994</v>
      </c>
      <c r="DI43" s="133">
        <f t="shared" si="36"/>
        <v>0.17999999999999994</v>
      </c>
      <c r="DJ43" s="133">
        <f t="shared" si="36"/>
        <v>0.17999999999999994</v>
      </c>
      <c r="DK43" s="133">
        <f t="shared" si="36"/>
        <v>0.17999999999999994</v>
      </c>
      <c r="DL43" s="133">
        <f t="shared" si="40"/>
        <v>0.17999999999999994</v>
      </c>
      <c r="DM43" s="133">
        <f t="shared" si="40"/>
        <v>0.19999999999999996</v>
      </c>
      <c r="DN43" s="133">
        <f t="shared" si="40"/>
        <v>0.17500000000000004</v>
      </c>
      <c r="DO43" s="133">
        <f t="shared" si="40"/>
        <v>0.17000000000000004</v>
      </c>
      <c r="DP43" s="133">
        <f t="shared" si="40"/>
        <v>0.12</v>
      </c>
      <c r="DQ43" s="133">
        <f t="shared" si="40"/>
        <v>0.17999999999999994</v>
      </c>
      <c r="DR43" s="133">
        <f t="shared" si="40"/>
        <v>0.17999999999999994</v>
      </c>
      <c r="DS43" s="133">
        <f t="shared" si="40"/>
        <v>0.17999999999999994</v>
      </c>
      <c r="DT43" s="133">
        <f t="shared" si="40"/>
        <v>0</v>
      </c>
      <c r="DU43" s="124"/>
      <c r="DV43" s="124"/>
      <c r="DW43" s="124"/>
      <c r="DX43" s="124"/>
      <c r="DY43" s="124"/>
      <c r="DZ43" s="124"/>
      <c r="EA43" s="13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  <c r="EY43" s="97"/>
      <c r="FA43" s="75"/>
      <c r="FC43" s="75"/>
    </row>
    <row r="44" spans="1:162 16320:16352" hidden="1" x14ac:dyDescent="0.25">
      <c r="A44" s="123" t="s">
        <v>98</v>
      </c>
      <c r="B44" s="124"/>
      <c r="C44" s="125">
        <v>7895197030410</v>
      </c>
      <c r="D44" s="126" t="s">
        <v>91</v>
      </c>
      <c r="E44" s="124" t="s">
        <v>179</v>
      </c>
      <c r="F44" s="124" t="s">
        <v>167</v>
      </c>
      <c r="G44" s="124"/>
      <c r="H44" s="124" t="str">
        <f>VLOOKUP(C44,'[1]Tabela CMED 2018'!F:AG,28,0)</f>
        <v>POSITIVA</v>
      </c>
      <c r="I44" s="126">
        <v>3</v>
      </c>
      <c r="J44" s="127">
        <v>4.3299999999999998E-2</v>
      </c>
      <c r="K44" s="128">
        <f>VLOOKUP($C44,'[1]Tabela CMED 2018'!F:K,6,0)*(1+$J44)</f>
        <v>104.882949</v>
      </c>
      <c r="L44" s="128">
        <f>INDEX([2]Sheet2!T:T,MATCH($C44,[2]Sheet2!$A:$A,0))</f>
        <v>119.19</v>
      </c>
      <c r="M44" s="128">
        <f>INDEX([2]Sheet2!U:U,MATCH($C44,[2]Sheet2!$A:$A,0))</f>
        <v>126.37</v>
      </c>
      <c r="N44" s="128">
        <f>INDEX([2]Sheet2!V:V,MATCH($C44,[2]Sheet2!$A:$A,0))</f>
        <v>127.13</v>
      </c>
      <c r="O44" s="128">
        <f>INDEX([2]Sheet2!W:W,MATCH($C44,[2]Sheet2!$A:$A,0))</f>
        <v>127.91</v>
      </c>
      <c r="P44" s="128">
        <f>INDEX([2]Sheet2!X:X,MATCH($C44,[2]Sheet2!$A:$A,0))</f>
        <v>131.11000000000001</v>
      </c>
      <c r="Q44" s="128">
        <f>INDEX([2]Sheet2!Y:Y,MATCH($C44,[2]Sheet2!$A:$A,0))</f>
        <v>126.37</v>
      </c>
      <c r="R44" s="124"/>
      <c r="S44" s="129">
        <f>K44/(IF($H44="Positiva",(VLOOKUP(S$7,'[1]Tabelas Master data'!$A$4:$B$16,2,0)),(VLOOKUP(S$7,'[1]Tabelas Master data'!$A$4:$C$16,3,0))))</f>
        <v>144.99452414986771</v>
      </c>
      <c r="T44" s="129">
        <f>INDEX([2]Sheet2!AB:AB,MATCH($C44,[2]Sheet2!$A:$A,0))</f>
        <v>164.77</v>
      </c>
      <c r="U44" s="129">
        <f>INDEX([2]Sheet2!AC:AC,MATCH($C44,[2]Sheet2!$A:$A,0))</f>
        <v>174.7</v>
      </c>
      <c r="V44" s="129">
        <f>INDEX([2]Sheet2!AD:AD,MATCH($C44,[2]Sheet2!$A:$A,0))</f>
        <v>175.75</v>
      </c>
      <c r="W44" s="129">
        <f>INDEX([2]Sheet2!AE:AE,MATCH($C44,[2]Sheet2!$A:$A,0))</f>
        <v>176.83</v>
      </c>
      <c r="X44" s="129">
        <f>INDEX([2]Sheet2!AF:AF,MATCH($C44,[2]Sheet2!$A:$A,0))</f>
        <v>181.25</v>
      </c>
      <c r="Y44" s="129">
        <f>INDEX([2]Sheet2!AG:AG,MATCH($C44,[2]Sheet2!$A:$A,0))</f>
        <v>174.7</v>
      </c>
      <c r="Z44" s="124"/>
      <c r="AA44" s="128">
        <f t="shared" si="41"/>
        <v>83.738546481599997</v>
      </c>
      <c r="AB44" s="128">
        <f t="shared" si="42"/>
        <v>95.161295999999993</v>
      </c>
      <c r="AC44" s="128">
        <f t="shared" si="43"/>
        <v>100.89380800000001</v>
      </c>
      <c r="AD44" s="128">
        <f t="shared" si="44"/>
        <v>101.500592</v>
      </c>
      <c r="AE44" s="128">
        <f t="shared" si="45"/>
        <v>102.123344</v>
      </c>
      <c r="AF44" s="128">
        <f t="shared" si="46"/>
        <v>104.67822400000001</v>
      </c>
      <c r="AG44" s="128">
        <f t="shared" si="46"/>
        <v>100.89380800000001</v>
      </c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6"/>
      <c r="BK44" s="124"/>
      <c r="BL44" s="124"/>
      <c r="BM44" s="124"/>
      <c r="BN44" s="124"/>
      <c r="BO44" s="124"/>
      <c r="BP44" s="130">
        <f>VLOOKUP(BP$8,'[1]Tabelas Master data'!$V:$W,2,0)</f>
        <v>0.17</v>
      </c>
      <c r="BQ44" s="130">
        <f>VLOOKUP(BQ$8,'[1]Tabelas Master data'!$V:$W,2,0)</f>
        <v>0.17</v>
      </c>
      <c r="BR44" s="130">
        <f>VLOOKUP(BR$8,'[1]Tabelas Master data'!$V:$W,2,0)</f>
        <v>0.18</v>
      </c>
      <c r="BS44" s="130">
        <f>VLOOKUP(BS$8,'[1]Tabelas Master data'!$V:$W,2,0)</f>
        <v>0.18</v>
      </c>
      <c r="BT44" s="130">
        <f>VLOOKUP(BT$8,'[1]Tabelas Master data'!$V:$W,2,0)</f>
        <v>0.18</v>
      </c>
      <c r="BU44" s="130">
        <f>VLOOKUP(BU$8,'[1]Tabelas Master data'!$V:$W,2,0)</f>
        <v>0.18</v>
      </c>
      <c r="BV44" s="130">
        <f>VLOOKUP(BV$8,'[1]Tabelas Master data'!$V:$W,2,0)</f>
        <v>0.17</v>
      </c>
      <c r="BW44" s="130">
        <f>VLOOKUP(BW$8,'[1]Tabelas Master data'!$V:$W,2,0)</f>
        <v>0.17</v>
      </c>
      <c r="BX44" s="130">
        <f>VLOOKUP(BX$8,'[1]Tabelas Master data'!$V:$W,2,0)</f>
        <v>0.17</v>
      </c>
      <c r="BY44" s="130">
        <f>VLOOKUP(BY$8,'[1]Tabelas Master data'!$V:$W,2,0)</f>
        <v>0.18</v>
      </c>
      <c r="BZ44" s="130">
        <f>VLOOKUP(BZ$8,'[1]Tabelas Master data'!$V:$W,2,0)</f>
        <v>0.17</v>
      </c>
      <c r="CA44" s="130">
        <f>VLOOKUP(CA$8,'[1]Tabelas Master data'!$V:$W,2,0)</f>
        <v>0.17</v>
      </c>
      <c r="CB44" s="130">
        <f>VLOOKUP(CB$8,'[1]Tabelas Master data'!$V:$W,2,0)</f>
        <v>0.18</v>
      </c>
      <c r="CC44" s="130">
        <f>VLOOKUP(CC$8,'[1]Tabelas Master data'!$V:$W,2,0)</f>
        <v>0.17</v>
      </c>
      <c r="CD44" s="130">
        <f>VLOOKUP(CD$8,'[1]Tabelas Master data'!$V:$W,2,0)</f>
        <v>0.18</v>
      </c>
      <c r="CE44" s="130">
        <f>VLOOKUP(CE$8,'[1]Tabelas Master data'!$V:$W,2,0)</f>
        <v>0.18</v>
      </c>
      <c r="CF44" s="130">
        <f>VLOOKUP(CF$8,'[1]Tabelas Master data'!$V:$W,2,0)</f>
        <v>0.18</v>
      </c>
      <c r="CG44" s="130">
        <f>VLOOKUP(CG$8,'[1]Tabelas Master data'!$V:$W,2,0)</f>
        <v>0.18</v>
      </c>
      <c r="CH44" s="130">
        <f>VLOOKUP(CH$8,'[1]Tabelas Master data'!$V:$W,2,0)</f>
        <v>0.18</v>
      </c>
      <c r="CI44" s="130">
        <f>VLOOKUP(CI$8,'[1]Tabelas Master data'!$V:$W,2,0)</f>
        <v>0.18</v>
      </c>
      <c r="CJ44" s="130">
        <f>VLOOKUP(CJ$8,'[1]Tabelas Master data'!$V:$W,2,0)</f>
        <v>0.2</v>
      </c>
      <c r="CK44" s="132">
        <f>VLOOKUP(CK$8,'[1]Tabelas Master data'!$V:$W,2,0)</f>
        <v>0.17499999999999999</v>
      </c>
      <c r="CL44" s="130">
        <f>VLOOKUP(CL$8,'[1]Tabelas Master data'!$V:$W,2,0)</f>
        <v>0.17</v>
      </c>
      <c r="CM44" s="131">
        <v>0.12</v>
      </c>
      <c r="CN44" s="130">
        <f>VLOOKUP(CN$8,'[1]Tabelas Master data'!$V:$W,2,0)</f>
        <v>0.18</v>
      </c>
      <c r="CO44" s="130">
        <f>VLOOKUP(CO$8,'[1]Tabelas Master data'!$V:$W,2,0)</f>
        <v>0.18</v>
      </c>
      <c r="CP44" s="130">
        <f>VLOOKUP(CP$8,'[1]Tabelas Master data'!$V:$W,2,0)</f>
        <v>0.18</v>
      </c>
      <c r="CQ44" s="130">
        <f>VLOOKUP(CQ$8,'[1]Tabelas Master data'!$V:$W,2,0)</f>
        <v>0</v>
      </c>
      <c r="CR44" s="124"/>
      <c r="CS44" s="133">
        <f t="shared" si="49"/>
        <v>0.17000000000000004</v>
      </c>
      <c r="CT44" s="133">
        <f t="shared" si="49"/>
        <v>0.17000000000000004</v>
      </c>
      <c r="CU44" s="133">
        <f t="shared" si="49"/>
        <v>0.17999999999999994</v>
      </c>
      <c r="CV44" s="133">
        <f t="shared" si="49"/>
        <v>0.17999999999999994</v>
      </c>
      <c r="CW44" s="133">
        <f t="shared" si="48"/>
        <v>0.17999999999999994</v>
      </c>
      <c r="CX44" s="133">
        <f t="shared" si="48"/>
        <v>0.17999999999999994</v>
      </c>
      <c r="CY44" s="133">
        <f t="shared" si="48"/>
        <v>0.17000000000000004</v>
      </c>
      <c r="CZ44" s="133">
        <f t="shared" si="48"/>
        <v>0.17000000000000004</v>
      </c>
      <c r="DA44" s="133">
        <f t="shared" si="48"/>
        <v>0.17000000000000004</v>
      </c>
      <c r="DB44" s="133">
        <f t="shared" si="48"/>
        <v>0.17999999999999994</v>
      </c>
      <c r="DC44" s="133">
        <f t="shared" si="48"/>
        <v>0.17000000000000004</v>
      </c>
      <c r="DD44" s="133">
        <f t="shared" si="48"/>
        <v>0.17000000000000004</v>
      </c>
      <c r="DE44" s="133">
        <f t="shared" si="48"/>
        <v>0.17999999999999994</v>
      </c>
      <c r="DF44" s="133">
        <f t="shared" si="48"/>
        <v>0.17000000000000004</v>
      </c>
      <c r="DG44" s="133">
        <f t="shared" si="48"/>
        <v>0.17999999999999994</v>
      </c>
      <c r="DH44" s="133">
        <f t="shared" si="36"/>
        <v>0.17999999999999994</v>
      </c>
      <c r="DI44" s="133">
        <f t="shared" si="36"/>
        <v>0.17999999999999994</v>
      </c>
      <c r="DJ44" s="133">
        <f t="shared" si="36"/>
        <v>0.17999999999999994</v>
      </c>
      <c r="DK44" s="133">
        <f t="shared" si="36"/>
        <v>0.17999999999999994</v>
      </c>
      <c r="DL44" s="133">
        <f t="shared" si="40"/>
        <v>0.17999999999999994</v>
      </c>
      <c r="DM44" s="133">
        <f t="shared" si="40"/>
        <v>0.19999999999999996</v>
      </c>
      <c r="DN44" s="133">
        <f t="shared" si="40"/>
        <v>0.17500000000000004</v>
      </c>
      <c r="DO44" s="133">
        <f t="shared" si="40"/>
        <v>0.17000000000000004</v>
      </c>
      <c r="DP44" s="133">
        <f t="shared" si="40"/>
        <v>0.12</v>
      </c>
      <c r="DQ44" s="133">
        <f t="shared" si="40"/>
        <v>0.17999999999999994</v>
      </c>
      <c r="DR44" s="133">
        <f t="shared" si="40"/>
        <v>0.17999999999999994</v>
      </c>
      <c r="DS44" s="133">
        <f t="shared" si="40"/>
        <v>0.17999999999999994</v>
      </c>
      <c r="DT44" s="133">
        <f t="shared" si="40"/>
        <v>0</v>
      </c>
      <c r="DU44" s="124"/>
      <c r="DV44" s="124"/>
      <c r="DW44" s="124"/>
      <c r="DX44" s="124"/>
      <c r="DY44" s="124"/>
      <c r="DZ44" s="124"/>
      <c r="EA44" s="13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97"/>
      <c r="FA44" s="75"/>
      <c r="FC44" s="75"/>
    </row>
    <row r="45" spans="1:162 16320:16352" hidden="1" x14ac:dyDescent="0.25">
      <c r="A45" s="123" t="s">
        <v>98</v>
      </c>
      <c r="B45" s="124"/>
      <c r="C45" s="125">
        <v>7895197030403</v>
      </c>
      <c r="D45" s="126" t="s">
        <v>91</v>
      </c>
      <c r="E45" s="124" t="s">
        <v>180</v>
      </c>
      <c r="F45" s="124" t="s">
        <v>167</v>
      </c>
      <c r="G45" s="124"/>
      <c r="H45" s="124" t="str">
        <f>VLOOKUP(C45,'[1]Tabela CMED 2018'!F:AG,28,0)</f>
        <v>POSITIVA</v>
      </c>
      <c r="I45" s="126">
        <v>3</v>
      </c>
      <c r="J45" s="127">
        <v>4.3299999999999998E-2</v>
      </c>
      <c r="K45" s="128">
        <f>VLOOKUP($C45,'[1]Tabela CMED 2018'!F:K,6,0)*(1+$J45)</f>
        <v>139.88566399999999</v>
      </c>
      <c r="L45" s="128">
        <f>INDEX([2]Sheet2!T:T,MATCH($C45,[2]Sheet2!$A:$A,0))</f>
        <v>158.96</v>
      </c>
      <c r="M45" s="128">
        <f>INDEX([2]Sheet2!U:U,MATCH($C45,[2]Sheet2!$A:$A,0))</f>
        <v>168.53</v>
      </c>
      <c r="N45" s="128">
        <f>INDEX([2]Sheet2!V:V,MATCH($C45,[2]Sheet2!$A:$A,0))</f>
        <v>169.56</v>
      </c>
      <c r="O45" s="128">
        <f>INDEX([2]Sheet2!W:W,MATCH($C45,[2]Sheet2!$A:$A,0))</f>
        <v>170.59</v>
      </c>
      <c r="P45" s="128">
        <f>INDEX([2]Sheet2!X:X,MATCH($C45,[2]Sheet2!$A:$A,0))</f>
        <v>174.85</v>
      </c>
      <c r="Q45" s="128">
        <f>INDEX([2]Sheet2!Y:Y,MATCH($C45,[2]Sheet2!$A:$A,0))</f>
        <v>168.53</v>
      </c>
      <c r="R45" s="124"/>
      <c r="S45" s="129">
        <f>K45/(IF($H45="Positiva",(VLOOKUP(S$7,'[1]Tabelas Master data'!$A$4:$B$16,2,0)),(VLOOKUP(S$7,'[1]Tabelas Master data'!$A$4:$C$16,3,0))))</f>
        <v>193.38372424166181</v>
      </c>
      <c r="T45" s="129">
        <f>INDEX([2]Sheet2!AB:AB,MATCH($C45,[2]Sheet2!$A:$A,0))</f>
        <v>219.75</v>
      </c>
      <c r="U45" s="129">
        <f>INDEX([2]Sheet2!AC:AC,MATCH($C45,[2]Sheet2!$A:$A,0))</f>
        <v>232.98</v>
      </c>
      <c r="V45" s="129">
        <f>INDEX([2]Sheet2!AD:AD,MATCH($C45,[2]Sheet2!$A:$A,0))</f>
        <v>234.41</v>
      </c>
      <c r="W45" s="129">
        <f>INDEX([2]Sheet2!AE:AE,MATCH($C45,[2]Sheet2!$A:$A,0))</f>
        <v>235.83</v>
      </c>
      <c r="X45" s="129">
        <f>INDEX([2]Sheet2!AF:AF,MATCH($C45,[2]Sheet2!$A:$A,0))</f>
        <v>241.72</v>
      </c>
      <c r="Y45" s="129">
        <f>INDEX([2]Sheet2!AG:AG,MATCH($C45,[2]Sheet2!$A:$A,0))</f>
        <v>232.98</v>
      </c>
      <c r="Z45" s="124"/>
      <c r="AA45" s="128">
        <f t="shared" si="41"/>
        <v>111.6847141376</v>
      </c>
      <c r="AB45" s="128">
        <f t="shared" si="42"/>
        <v>126.91366400000001</v>
      </c>
      <c r="AC45" s="128">
        <f t="shared" si="43"/>
        <v>134.55435199999999</v>
      </c>
      <c r="AD45" s="128">
        <f t="shared" si="44"/>
        <v>135.37670399999999</v>
      </c>
      <c r="AE45" s="128">
        <f t="shared" si="45"/>
        <v>136.19905600000001</v>
      </c>
      <c r="AF45" s="128">
        <f t="shared" si="46"/>
        <v>139.60023999999999</v>
      </c>
      <c r="AG45" s="128">
        <f t="shared" si="46"/>
        <v>134.55435199999999</v>
      </c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6"/>
      <c r="BK45" s="124"/>
      <c r="BL45" s="124"/>
      <c r="BM45" s="124"/>
      <c r="BN45" s="124"/>
      <c r="BO45" s="124"/>
      <c r="BP45" s="130">
        <f>VLOOKUP(BP$8,'[1]Tabelas Master data'!$V:$W,2,0)</f>
        <v>0.17</v>
      </c>
      <c r="BQ45" s="130">
        <f>VLOOKUP(BQ$8,'[1]Tabelas Master data'!$V:$W,2,0)</f>
        <v>0.17</v>
      </c>
      <c r="BR45" s="130">
        <f>VLOOKUP(BR$8,'[1]Tabelas Master data'!$V:$W,2,0)</f>
        <v>0.18</v>
      </c>
      <c r="BS45" s="130">
        <f>VLOOKUP(BS$8,'[1]Tabelas Master data'!$V:$W,2,0)</f>
        <v>0.18</v>
      </c>
      <c r="BT45" s="130">
        <f>VLOOKUP(BT$8,'[1]Tabelas Master data'!$V:$W,2,0)</f>
        <v>0.18</v>
      </c>
      <c r="BU45" s="130">
        <f>VLOOKUP(BU$8,'[1]Tabelas Master data'!$V:$W,2,0)</f>
        <v>0.18</v>
      </c>
      <c r="BV45" s="130">
        <f>VLOOKUP(BV$8,'[1]Tabelas Master data'!$V:$W,2,0)</f>
        <v>0.17</v>
      </c>
      <c r="BW45" s="130">
        <f>VLOOKUP(BW$8,'[1]Tabelas Master data'!$V:$W,2,0)</f>
        <v>0.17</v>
      </c>
      <c r="BX45" s="130">
        <f>VLOOKUP(BX$8,'[1]Tabelas Master data'!$V:$W,2,0)</f>
        <v>0.17</v>
      </c>
      <c r="BY45" s="130">
        <f>VLOOKUP(BY$8,'[1]Tabelas Master data'!$V:$W,2,0)</f>
        <v>0.18</v>
      </c>
      <c r="BZ45" s="130">
        <f>VLOOKUP(BZ$8,'[1]Tabelas Master data'!$V:$W,2,0)</f>
        <v>0.17</v>
      </c>
      <c r="CA45" s="130">
        <f>VLOOKUP(CA$8,'[1]Tabelas Master data'!$V:$W,2,0)</f>
        <v>0.17</v>
      </c>
      <c r="CB45" s="130">
        <f>VLOOKUP(CB$8,'[1]Tabelas Master data'!$V:$W,2,0)</f>
        <v>0.18</v>
      </c>
      <c r="CC45" s="130">
        <f>VLOOKUP(CC$8,'[1]Tabelas Master data'!$V:$W,2,0)</f>
        <v>0.17</v>
      </c>
      <c r="CD45" s="130">
        <f>VLOOKUP(CD$8,'[1]Tabelas Master data'!$V:$W,2,0)</f>
        <v>0.18</v>
      </c>
      <c r="CE45" s="130">
        <f>VLOOKUP(CE$8,'[1]Tabelas Master data'!$V:$W,2,0)</f>
        <v>0.18</v>
      </c>
      <c r="CF45" s="130">
        <f>VLOOKUP(CF$8,'[1]Tabelas Master data'!$V:$W,2,0)</f>
        <v>0.18</v>
      </c>
      <c r="CG45" s="130">
        <f>VLOOKUP(CG$8,'[1]Tabelas Master data'!$V:$W,2,0)</f>
        <v>0.18</v>
      </c>
      <c r="CH45" s="130">
        <f>VLOOKUP(CH$8,'[1]Tabelas Master data'!$V:$W,2,0)</f>
        <v>0.18</v>
      </c>
      <c r="CI45" s="130">
        <f>VLOOKUP(CI$8,'[1]Tabelas Master data'!$V:$W,2,0)</f>
        <v>0.18</v>
      </c>
      <c r="CJ45" s="130">
        <f>VLOOKUP(CJ$8,'[1]Tabelas Master data'!$V:$W,2,0)</f>
        <v>0.2</v>
      </c>
      <c r="CK45" s="132">
        <f>VLOOKUP(CK$8,'[1]Tabelas Master data'!$V:$W,2,0)</f>
        <v>0.17499999999999999</v>
      </c>
      <c r="CL45" s="130">
        <f>VLOOKUP(CL$8,'[1]Tabelas Master data'!$V:$W,2,0)</f>
        <v>0.17</v>
      </c>
      <c r="CM45" s="131">
        <v>0.12</v>
      </c>
      <c r="CN45" s="130">
        <f>VLOOKUP(CN$8,'[1]Tabelas Master data'!$V:$W,2,0)</f>
        <v>0.18</v>
      </c>
      <c r="CO45" s="130">
        <f>VLOOKUP(CO$8,'[1]Tabelas Master data'!$V:$W,2,0)</f>
        <v>0.18</v>
      </c>
      <c r="CP45" s="130">
        <f>VLOOKUP(CP$8,'[1]Tabelas Master data'!$V:$W,2,0)</f>
        <v>0.18</v>
      </c>
      <c r="CQ45" s="130">
        <f>VLOOKUP(CQ$8,'[1]Tabelas Master data'!$V:$W,2,0)</f>
        <v>0</v>
      </c>
      <c r="CR45" s="124"/>
      <c r="CS45" s="133">
        <f t="shared" si="49"/>
        <v>0.17000000000000004</v>
      </c>
      <c r="CT45" s="133">
        <f t="shared" si="49"/>
        <v>0.17000000000000004</v>
      </c>
      <c r="CU45" s="133">
        <f t="shared" si="49"/>
        <v>0.17999999999999994</v>
      </c>
      <c r="CV45" s="133">
        <f t="shared" si="49"/>
        <v>0.17999999999999994</v>
      </c>
      <c r="CW45" s="133">
        <f t="shared" si="48"/>
        <v>0.17999999999999994</v>
      </c>
      <c r="CX45" s="133">
        <f t="shared" si="48"/>
        <v>0.17999999999999994</v>
      </c>
      <c r="CY45" s="133">
        <f t="shared" si="48"/>
        <v>0.17000000000000004</v>
      </c>
      <c r="CZ45" s="133">
        <f t="shared" si="48"/>
        <v>0.17000000000000004</v>
      </c>
      <c r="DA45" s="133">
        <f t="shared" si="48"/>
        <v>0.17000000000000004</v>
      </c>
      <c r="DB45" s="133">
        <f t="shared" si="48"/>
        <v>0.17999999999999994</v>
      </c>
      <c r="DC45" s="133">
        <f t="shared" si="48"/>
        <v>0.17000000000000004</v>
      </c>
      <c r="DD45" s="133">
        <f t="shared" si="48"/>
        <v>0.17000000000000004</v>
      </c>
      <c r="DE45" s="133">
        <f t="shared" si="48"/>
        <v>0.17999999999999994</v>
      </c>
      <c r="DF45" s="133">
        <f t="shared" si="48"/>
        <v>0.17000000000000004</v>
      </c>
      <c r="DG45" s="133">
        <f t="shared" si="48"/>
        <v>0.17999999999999994</v>
      </c>
      <c r="DH45" s="133">
        <f t="shared" si="36"/>
        <v>0.17999999999999994</v>
      </c>
      <c r="DI45" s="133">
        <f t="shared" si="36"/>
        <v>0.17999999999999994</v>
      </c>
      <c r="DJ45" s="133">
        <f t="shared" si="36"/>
        <v>0.17999999999999994</v>
      </c>
      <c r="DK45" s="133">
        <f t="shared" si="36"/>
        <v>0.17999999999999994</v>
      </c>
      <c r="DL45" s="133">
        <f t="shared" si="40"/>
        <v>0.17999999999999994</v>
      </c>
      <c r="DM45" s="133">
        <f t="shared" si="40"/>
        <v>0.19999999999999996</v>
      </c>
      <c r="DN45" s="133">
        <f t="shared" si="40"/>
        <v>0.17500000000000004</v>
      </c>
      <c r="DO45" s="133">
        <f t="shared" si="40"/>
        <v>0.17000000000000004</v>
      </c>
      <c r="DP45" s="133">
        <f t="shared" si="40"/>
        <v>0.12</v>
      </c>
      <c r="DQ45" s="133">
        <f t="shared" si="40"/>
        <v>0.17999999999999994</v>
      </c>
      <c r="DR45" s="133">
        <f t="shared" si="40"/>
        <v>0.17999999999999994</v>
      </c>
      <c r="DS45" s="133">
        <f t="shared" si="40"/>
        <v>0.17999999999999994</v>
      </c>
      <c r="DT45" s="133">
        <f t="shared" si="40"/>
        <v>0</v>
      </c>
      <c r="DU45" s="124"/>
      <c r="DV45" s="124"/>
      <c r="DW45" s="124"/>
      <c r="DX45" s="124"/>
      <c r="DY45" s="124"/>
      <c r="DZ45" s="124"/>
      <c r="EA45" s="13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97"/>
      <c r="FA45" s="75"/>
      <c r="FC45" s="75"/>
    </row>
    <row r="46" spans="1:162 16320:16352" hidden="1" x14ac:dyDescent="0.25">
      <c r="A46" s="123" t="s">
        <v>181</v>
      </c>
      <c r="B46" s="124"/>
      <c r="C46" s="125">
        <v>7895197010450</v>
      </c>
      <c r="D46" s="126" t="s">
        <v>91</v>
      </c>
      <c r="E46" s="124" t="s">
        <v>182</v>
      </c>
      <c r="F46" s="124" t="s">
        <v>167</v>
      </c>
      <c r="G46" s="124"/>
      <c r="H46" s="124" t="str">
        <f>VLOOKUP(C46,'[1]Tabela CMED 2018'!F:AG,28,0)</f>
        <v>POSITIVA</v>
      </c>
      <c r="I46" s="126">
        <v>2</v>
      </c>
      <c r="J46" s="127">
        <v>4.3299999999999998E-2</v>
      </c>
      <c r="K46" s="128">
        <f>VLOOKUP($C46,'[1]Tabela CMED 2018'!F:K,6,0)*(1+$J46)</f>
        <v>2472.9548559999998</v>
      </c>
      <c r="L46" s="128">
        <f>INDEX([2]Sheet2!T:T,MATCH($C46,[2]Sheet2!$A:$A,0))</f>
        <v>2810.17</v>
      </c>
      <c r="M46" s="128">
        <f>INDEX([2]Sheet2!U:U,MATCH($C46,[2]Sheet2!$A:$A,0))</f>
        <v>2979.46</v>
      </c>
      <c r="N46" s="128">
        <f>INDEX([2]Sheet2!V:V,MATCH($C46,[2]Sheet2!$A:$A,0))</f>
        <v>2997.52</v>
      </c>
      <c r="O46" s="128">
        <f>INDEX([2]Sheet2!W:W,MATCH($C46,[2]Sheet2!$A:$A,0))</f>
        <v>3015.79</v>
      </c>
      <c r="P46" s="128">
        <f>INDEX([2]Sheet2!X:X,MATCH($C46,[2]Sheet2!$A:$A,0))</f>
        <v>3091.19</v>
      </c>
      <c r="Q46" s="128">
        <f>INDEX([2]Sheet2!Y:Y,MATCH($C46,[2]Sheet2!$A:$A,0))</f>
        <v>2979.46</v>
      </c>
      <c r="R46" s="124"/>
      <c r="S46" s="129">
        <f>K46/(IF($H46="Positiva",(VLOOKUP(S$7,'[1]Tabelas Master data'!$A$4:$B$16,2,0)),(VLOOKUP(S$7,'[1]Tabelas Master data'!$A$4:$C$16,3,0))))</f>
        <v>3418.7150152483277</v>
      </c>
      <c r="T46" s="129">
        <f>INDEX([2]Sheet2!AB:AB,MATCH($C46,[2]Sheet2!$A:$A,0))</f>
        <v>3884.9</v>
      </c>
      <c r="U46" s="129">
        <f>INDEX([2]Sheet2!AC:AC,MATCH($C46,[2]Sheet2!$A:$A,0))</f>
        <v>4118.93</v>
      </c>
      <c r="V46" s="129">
        <f>INDEX([2]Sheet2!AD:AD,MATCH($C46,[2]Sheet2!$A:$A,0))</f>
        <v>4143.8999999999996</v>
      </c>
      <c r="W46" s="129">
        <f>INDEX([2]Sheet2!AE:AE,MATCH($C46,[2]Sheet2!$A:$A,0))</f>
        <v>4169.16</v>
      </c>
      <c r="X46" s="129">
        <f>INDEX([2]Sheet2!AF:AF,MATCH($C46,[2]Sheet2!$A:$A,0))</f>
        <v>4273.3900000000003</v>
      </c>
      <c r="Y46" s="129">
        <f>INDEX([2]Sheet2!AG:AG,MATCH($C46,[2]Sheet2!$A:$A,0))</f>
        <v>4118.93</v>
      </c>
      <c r="Z46" s="124"/>
      <c r="AA46" s="128">
        <f t="shared" si="41"/>
        <v>1974.4071570304</v>
      </c>
      <c r="AB46" s="128">
        <f t="shared" si="42"/>
        <v>2243.6397280000001</v>
      </c>
      <c r="AC46" s="128">
        <f t="shared" si="43"/>
        <v>2378.8008639999998</v>
      </c>
      <c r="AD46" s="128">
        <f t="shared" si="44"/>
        <v>2393.2199679999999</v>
      </c>
      <c r="AE46" s="128">
        <f t="shared" si="45"/>
        <v>2407.806736</v>
      </c>
      <c r="AF46" s="128">
        <f t="shared" si="46"/>
        <v>2468.0060960000001</v>
      </c>
      <c r="AG46" s="128">
        <f t="shared" si="46"/>
        <v>2378.8008639999998</v>
      </c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6"/>
      <c r="BK46" s="124"/>
      <c r="BL46" s="124"/>
      <c r="BM46" s="124"/>
      <c r="BN46" s="124"/>
      <c r="BO46" s="124"/>
      <c r="BP46" s="130">
        <f>VLOOKUP(BP$8,'[1]Tabelas Master data'!$V:$W,2,0)</f>
        <v>0.17</v>
      </c>
      <c r="BQ46" s="130">
        <f>VLOOKUP(BQ$8,'[1]Tabelas Master data'!$V:$W,2,0)</f>
        <v>0.17</v>
      </c>
      <c r="BR46" s="130">
        <f>VLOOKUP(BR$8,'[1]Tabelas Master data'!$V:$W,2,0)</f>
        <v>0.18</v>
      </c>
      <c r="BS46" s="130">
        <f>VLOOKUP(BS$8,'[1]Tabelas Master data'!$V:$W,2,0)</f>
        <v>0.18</v>
      </c>
      <c r="BT46" s="130">
        <f>VLOOKUP(BT$8,'[1]Tabelas Master data'!$V:$W,2,0)</f>
        <v>0.18</v>
      </c>
      <c r="BU46" s="130">
        <f>VLOOKUP(BU$8,'[1]Tabelas Master data'!$V:$W,2,0)</f>
        <v>0.18</v>
      </c>
      <c r="BV46" s="130">
        <f>VLOOKUP(BV$8,'[1]Tabelas Master data'!$V:$W,2,0)</f>
        <v>0.17</v>
      </c>
      <c r="BW46" s="130">
        <f>VLOOKUP(BW$8,'[1]Tabelas Master data'!$V:$W,2,0)</f>
        <v>0.17</v>
      </c>
      <c r="BX46" s="130">
        <f>VLOOKUP(BX$8,'[1]Tabelas Master data'!$V:$W,2,0)</f>
        <v>0.17</v>
      </c>
      <c r="BY46" s="130">
        <f>VLOOKUP(BY$8,'[1]Tabelas Master data'!$V:$W,2,0)</f>
        <v>0.18</v>
      </c>
      <c r="BZ46" s="130">
        <f>VLOOKUP(BZ$8,'[1]Tabelas Master data'!$V:$W,2,0)</f>
        <v>0.17</v>
      </c>
      <c r="CA46" s="130">
        <f>VLOOKUP(CA$8,'[1]Tabelas Master data'!$V:$W,2,0)</f>
        <v>0.17</v>
      </c>
      <c r="CB46" s="130">
        <f>VLOOKUP(CB$8,'[1]Tabelas Master data'!$V:$W,2,0)</f>
        <v>0.18</v>
      </c>
      <c r="CC46" s="130">
        <f>VLOOKUP(CC$8,'[1]Tabelas Master data'!$V:$W,2,0)</f>
        <v>0.17</v>
      </c>
      <c r="CD46" s="130">
        <f>VLOOKUP(CD$8,'[1]Tabelas Master data'!$V:$W,2,0)</f>
        <v>0.18</v>
      </c>
      <c r="CE46" s="130">
        <f>VLOOKUP(CE$8,'[1]Tabelas Master data'!$V:$W,2,0)</f>
        <v>0.18</v>
      </c>
      <c r="CF46" s="130">
        <f>VLOOKUP(CF$8,'[1]Tabelas Master data'!$V:$W,2,0)</f>
        <v>0.18</v>
      </c>
      <c r="CG46" s="130">
        <f>VLOOKUP(CG$8,'[1]Tabelas Master data'!$V:$W,2,0)</f>
        <v>0.18</v>
      </c>
      <c r="CH46" s="130">
        <f>VLOOKUP(CH$8,'[1]Tabelas Master data'!$V:$W,2,0)</f>
        <v>0.18</v>
      </c>
      <c r="CI46" s="130">
        <f>VLOOKUP(CI$8,'[1]Tabelas Master data'!$V:$W,2,0)</f>
        <v>0.18</v>
      </c>
      <c r="CJ46" s="130">
        <f>VLOOKUP(CJ$8,'[1]Tabelas Master data'!$V:$W,2,0)</f>
        <v>0.2</v>
      </c>
      <c r="CK46" s="132">
        <f>VLOOKUP(CK$8,'[1]Tabelas Master data'!$V:$W,2,0)</f>
        <v>0.17499999999999999</v>
      </c>
      <c r="CL46" s="130">
        <f>VLOOKUP(CL$8,'[1]Tabelas Master data'!$V:$W,2,0)</f>
        <v>0.17</v>
      </c>
      <c r="CM46" s="131">
        <v>0.12</v>
      </c>
      <c r="CN46" s="130">
        <f>VLOOKUP(CN$8,'[1]Tabelas Master data'!$V:$W,2,0)</f>
        <v>0.18</v>
      </c>
      <c r="CO46" s="130">
        <f>VLOOKUP(CO$8,'[1]Tabelas Master data'!$V:$W,2,0)</f>
        <v>0.18</v>
      </c>
      <c r="CP46" s="130">
        <f>VLOOKUP(CP$8,'[1]Tabelas Master data'!$V:$W,2,0)</f>
        <v>0.18</v>
      </c>
      <c r="CQ46" s="130">
        <f>VLOOKUP(CQ$8,'[1]Tabelas Master data'!$V:$W,2,0)</f>
        <v>0</v>
      </c>
      <c r="CR46" s="124"/>
      <c r="CS46" s="133">
        <f t="shared" si="49"/>
        <v>0.17000000000000004</v>
      </c>
      <c r="CT46" s="133">
        <f t="shared" si="49"/>
        <v>0.17000000000000004</v>
      </c>
      <c r="CU46" s="133">
        <f t="shared" si="49"/>
        <v>0.17999999999999994</v>
      </c>
      <c r="CV46" s="133">
        <f t="shared" si="49"/>
        <v>0.17999999999999994</v>
      </c>
      <c r="CW46" s="133">
        <f t="shared" si="48"/>
        <v>0.17999999999999994</v>
      </c>
      <c r="CX46" s="133">
        <f t="shared" si="48"/>
        <v>0.17999999999999994</v>
      </c>
      <c r="CY46" s="133">
        <f t="shared" si="48"/>
        <v>0.17000000000000004</v>
      </c>
      <c r="CZ46" s="133">
        <f t="shared" si="48"/>
        <v>0.17000000000000004</v>
      </c>
      <c r="DA46" s="133">
        <f t="shared" si="48"/>
        <v>0.17000000000000004</v>
      </c>
      <c r="DB46" s="133">
        <f t="shared" si="48"/>
        <v>0.17999999999999994</v>
      </c>
      <c r="DC46" s="133">
        <f t="shared" si="48"/>
        <v>0.17000000000000004</v>
      </c>
      <c r="DD46" s="133">
        <f t="shared" si="48"/>
        <v>0.17000000000000004</v>
      </c>
      <c r="DE46" s="133">
        <f t="shared" si="48"/>
        <v>0.17999999999999994</v>
      </c>
      <c r="DF46" s="133">
        <f t="shared" si="48"/>
        <v>0.17000000000000004</v>
      </c>
      <c r="DG46" s="133">
        <f t="shared" si="48"/>
        <v>0.17999999999999994</v>
      </c>
      <c r="DH46" s="133">
        <f t="shared" si="36"/>
        <v>0.17999999999999994</v>
      </c>
      <c r="DI46" s="133">
        <f t="shared" si="36"/>
        <v>0.17999999999999994</v>
      </c>
      <c r="DJ46" s="133">
        <f t="shared" si="36"/>
        <v>0.17999999999999994</v>
      </c>
      <c r="DK46" s="133">
        <f t="shared" si="36"/>
        <v>0.17999999999999994</v>
      </c>
      <c r="DL46" s="133">
        <f t="shared" si="40"/>
        <v>0.17999999999999994</v>
      </c>
      <c r="DM46" s="133">
        <f t="shared" si="40"/>
        <v>0.19999999999999996</v>
      </c>
      <c r="DN46" s="133">
        <f t="shared" si="40"/>
        <v>0.17500000000000004</v>
      </c>
      <c r="DO46" s="133">
        <f t="shared" si="40"/>
        <v>0.17000000000000004</v>
      </c>
      <c r="DP46" s="133">
        <f t="shared" si="40"/>
        <v>0.12</v>
      </c>
      <c r="DQ46" s="133">
        <f t="shared" si="40"/>
        <v>0.17999999999999994</v>
      </c>
      <c r="DR46" s="133">
        <f t="shared" si="40"/>
        <v>0.17999999999999994</v>
      </c>
      <c r="DS46" s="133">
        <f t="shared" si="40"/>
        <v>0.17999999999999994</v>
      </c>
      <c r="DT46" s="133">
        <f t="shared" si="40"/>
        <v>0</v>
      </c>
      <c r="DU46" s="124"/>
      <c r="DV46" s="124"/>
      <c r="DW46" s="124"/>
      <c r="DX46" s="124"/>
      <c r="DY46" s="124"/>
      <c r="DZ46" s="124"/>
      <c r="EA46" s="134"/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  <c r="EY46" s="97"/>
      <c r="FA46" s="75"/>
      <c r="FC46" s="75"/>
    </row>
    <row r="47" spans="1:162 16320:16352" hidden="1" x14ac:dyDescent="0.25">
      <c r="A47" s="123" t="s">
        <v>181</v>
      </c>
      <c r="B47" s="124"/>
      <c r="C47" s="125">
        <v>7895197010436</v>
      </c>
      <c r="D47" s="126" t="s">
        <v>91</v>
      </c>
      <c r="E47" s="124" t="s">
        <v>183</v>
      </c>
      <c r="F47" s="124" t="s">
        <v>167</v>
      </c>
      <c r="G47" s="124"/>
      <c r="H47" s="124" t="str">
        <f>VLOOKUP(C47,'[1]Tabela CMED 2018'!F:AG,28,0)</f>
        <v>POSITIVA</v>
      </c>
      <c r="I47" s="126">
        <v>2</v>
      </c>
      <c r="J47" s="127">
        <v>4.3299999999999998E-2</v>
      </c>
      <c r="K47" s="128">
        <f>VLOOKUP($C47,'[1]Tabela CMED 2018'!F:K,6,0)*(1+$J47)</f>
        <v>600.65910899999994</v>
      </c>
      <c r="L47" s="128">
        <f>INDEX([2]Sheet2!T:T,MATCH($C47,[2]Sheet2!$A:$A,0))</f>
        <v>682.57</v>
      </c>
      <c r="M47" s="128">
        <f>INDEX([2]Sheet2!U:U,MATCH($C47,[2]Sheet2!$A:$A,0))</f>
        <v>723.69</v>
      </c>
      <c r="N47" s="128">
        <f>INDEX([2]Sheet2!V:V,MATCH($C47,[2]Sheet2!$A:$A,0))</f>
        <v>728.07</v>
      </c>
      <c r="O47" s="128">
        <f>INDEX([2]Sheet2!W:W,MATCH($C47,[2]Sheet2!$A:$A,0))</f>
        <v>732.51</v>
      </c>
      <c r="P47" s="128">
        <f>INDEX([2]Sheet2!X:X,MATCH($C47,[2]Sheet2!$A:$A,0))</f>
        <v>750.82</v>
      </c>
      <c r="Q47" s="128">
        <f>INDEX([2]Sheet2!Y:Y,MATCH($C47,[2]Sheet2!$A:$A,0))</f>
        <v>723.69</v>
      </c>
      <c r="R47" s="124"/>
      <c r="S47" s="129">
        <f>K47/(IF($H47="Positiva",(VLOOKUP(S$7,'[1]Tabelas Master data'!$A$4:$B$16,2,0)),(VLOOKUP(S$7,'[1]Tabelas Master data'!$A$4:$C$16,3,0))))</f>
        <v>830.37598118773826</v>
      </c>
      <c r="T47" s="129">
        <f>INDEX([2]Sheet2!AB:AB,MATCH($C47,[2]Sheet2!$A:$A,0))</f>
        <v>943.61</v>
      </c>
      <c r="U47" s="129">
        <f>INDEX([2]Sheet2!AC:AC,MATCH($C47,[2]Sheet2!$A:$A,0))</f>
        <v>1000.46</v>
      </c>
      <c r="V47" s="129">
        <f>INDEX([2]Sheet2!AD:AD,MATCH($C47,[2]Sheet2!$A:$A,0))</f>
        <v>1006.51</v>
      </c>
      <c r="W47" s="129">
        <f>INDEX([2]Sheet2!AE:AE,MATCH($C47,[2]Sheet2!$A:$A,0))</f>
        <v>1012.65</v>
      </c>
      <c r="X47" s="129">
        <f>INDEX([2]Sheet2!AF:AF,MATCH($C47,[2]Sheet2!$A:$A,0))</f>
        <v>1037.96</v>
      </c>
      <c r="Y47" s="129">
        <f>INDEX([2]Sheet2!AG:AG,MATCH($C47,[2]Sheet2!$A:$A,0))</f>
        <v>1000.46</v>
      </c>
      <c r="Z47" s="124"/>
      <c r="AA47" s="128">
        <f t="shared" si="41"/>
        <v>479.56623262559998</v>
      </c>
      <c r="AB47" s="128">
        <f t="shared" si="42"/>
        <v>544.963888</v>
      </c>
      <c r="AC47" s="128">
        <f t="shared" si="43"/>
        <v>577.79409600000008</v>
      </c>
      <c r="AD47" s="128">
        <f t="shared" si="44"/>
        <v>581.29108800000006</v>
      </c>
      <c r="AE47" s="128">
        <f t="shared" si="45"/>
        <v>584.83598399999994</v>
      </c>
      <c r="AF47" s="128">
        <f t="shared" si="46"/>
        <v>599.45468800000003</v>
      </c>
      <c r="AG47" s="128">
        <f t="shared" si="46"/>
        <v>577.79409600000008</v>
      </c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6"/>
      <c r="BK47" s="124"/>
      <c r="BL47" s="124"/>
      <c r="BM47" s="124"/>
      <c r="BN47" s="124"/>
      <c r="BO47" s="124"/>
      <c r="BP47" s="130">
        <f>VLOOKUP(BP$8,'[1]Tabelas Master data'!$V:$W,2,0)</f>
        <v>0.17</v>
      </c>
      <c r="BQ47" s="130">
        <f>VLOOKUP(BQ$8,'[1]Tabelas Master data'!$V:$W,2,0)</f>
        <v>0.17</v>
      </c>
      <c r="BR47" s="130">
        <f>VLOOKUP(BR$8,'[1]Tabelas Master data'!$V:$W,2,0)</f>
        <v>0.18</v>
      </c>
      <c r="BS47" s="130">
        <f>VLOOKUP(BS$8,'[1]Tabelas Master data'!$V:$W,2,0)</f>
        <v>0.18</v>
      </c>
      <c r="BT47" s="130">
        <f>VLOOKUP(BT$8,'[1]Tabelas Master data'!$V:$W,2,0)</f>
        <v>0.18</v>
      </c>
      <c r="BU47" s="130">
        <f>VLOOKUP(BU$8,'[1]Tabelas Master data'!$V:$W,2,0)</f>
        <v>0.18</v>
      </c>
      <c r="BV47" s="130">
        <f>VLOOKUP(BV$8,'[1]Tabelas Master data'!$V:$W,2,0)</f>
        <v>0.17</v>
      </c>
      <c r="BW47" s="130">
        <f>VLOOKUP(BW$8,'[1]Tabelas Master data'!$V:$W,2,0)</f>
        <v>0.17</v>
      </c>
      <c r="BX47" s="130">
        <f>VLOOKUP(BX$8,'[1]Tabelas Master data'!$V:$W,2,0)</f>
        <v>0.17</v>
      </c>
      <c r="BY47" s="130">
        <f>VLOOKUP(BY$8,'[1]Tabelas Master data'!$V:$W,2,0)</f>
        <v>0.18</v>
      </c>
      <c r="BZ47" s="130">
        <f>VLOOKUP(BZ$8,'[1]Tabelas Master data'!$V:$W,2,0)</f>
        <v>0.17</v>
      </c>
      <c r="CA47" s="130">
        <f>VLOOKUP(CA$8,'[1]Tabelas Master data'!$V:$W,2,0)</f>
        <v>0.17</v>
      </c>
      <c r="CB47" s="130">
        <f>VLOOKUP(CB$8,'[1]Tabelas Master data'!$V:$W,2,0)</f>
        <v>0.18</v>
      </c>
      <c r="CC47" s="130">
        <f>VLOOKUP(CC$8,'[1]Tabelas Master data'!$V:$W,2,0)</f>
        <v>0.17</v>
      </c>
      <c r="CD47" s="130">
        <f>VLOOKUP(CD$8,'[1]Tabelas Master data'!$V:$W,2,0)</f>
        <v>0.18</v>
      </c>
      <c r="CE47" s="130">
        <f>VLOOKUP(CE$8,'[1]Tabelas Master data'!$V:$W,2,0)</f>
        <v>0.18</v>
      </c>
      <c r="CF47" s="130">
        <f>VLOOKUP(CF$8,'[1]Tabelas Master data'!$V:$W,2,0)</f>
        <v>0.18</v>
      </c>
      <c r="CG47" s="130">
        <f>VLOOKUP(CG$8,'[1]Tabelas Master data'!$V:$W,2,0)</f>
        <v>0.18</v>
      </c>
      <c r="CH47" s="130">
        <f>VLOOKUP(CH$8,'[1]Tabelas Master data'!$V:$W,2,0)</f>
        <v>0.18</v>
      </c>
      <c r="CI47" s="130">
        <f>VLOOKUP(CI$8,'[1]Tabelas Master data'!$V:$W,2,0)</f>
        <v>0.18</v>
      </c>
      <c r="CJ47" s="130">
        <f>VLOOKUP(CJ$8,'[1]Tabelas Master data'!$V:$W,2,0)</f>
        <v>0.2</v>
      </c>
      <c r="CK47" s="132">
        <f>VLOOKUP(CK$8,'[1]Tabelas Master data'!$V:$W,2,0)</f>
        <v>0.17499999999999999</v>
      </c>
      <c r="CL47" s="130">
        <f>VLOOKUP(CL$8,'[1]Tabelas Master data'!$V:$W,2,0)</f>
        <v>0.17</v>
      </c>
      <c r="CM47" s="131">
        <v>0.12</v>
      </c>
      <c r="CN47" s="130">
        <f>VLOOKUP(CN$8,'[1]Tabelas Master data'!$V:$W,2,0)</f>
        <v>0.18</v>
      </c>
      <c r="CO47" s="130">
        <f>VLOOKUP(CO$8,'[1]Tabelas Master data'!$V:$W,2,0)</f>
        <v>0.18</v>
      </c>
      <c r="CP47" s="130">
        <f>VLOOKUP(CP$8,'[1]Tabelas Master data'!$V:$W,2,0)</f>
        <v>0.18</v>
      </c>
      <c r="CQ47" s="130">
        <f>VLOOKUP(CQ$8,'[1]Tabelas Master data'!$V:$W,2,0)</f>
        <v>0</v>
      </c>
      <c r="CR47" s="124"/>
      <c r="CS47" s="133">
        <f t="shared" si="49"/>
        <v>0.17000000000000004</v>
      </c>
      <c r="CT47" s="133">
        <f t="shared" si="49"/>
        <v>0.17000000000000004</v>
      </c>
      <c r="CU47" s="133">
        <f t="shared" si="49"/>
        <v>0.17999999999999994</v>
      </c>
      <c r="CV47" s="133">
        <f t="shared" si="49"/>
        <v>0.17999999999999994</v>
      </c>
      <c r="CW47" s="133">
        <f t="shared" si="48"/>
        <v>0.17999999999999994</v>
      </c>
      <c r="CX47" s="133">
        <f t="shared" si="48"/>
        <v>0.17999999999999994</v>
      </c>
      <c r="CY47" s="133">
        <f t="shared" si="48"/>
        <v>0.17000000000000004</v>
      </c>
      <c r="CZ47" s="133">
        <f t="shared" si="48"/>
        <v>0.17000000000000004</v>
      </c>
      <c r="DA47" s="133">
        <f t="shared" si="48"/>
        <v>0.17000000000000004</v>
      </c>
      <c r="DB47" s="133">
        <f t="shared" si="48"/>
        <v>0.17999999999999994</v>
      </c>
      <c r="DC47" s="133">
        <f t="shared" si="48"/>
        <v>0.17000000000000004</v>
      </c>
      <c r="DD47" s="133">
        <f t="shared" si="48"/>
        <v>0.17000000000000004</v>
      </c>
      <c r="DE47" s="133">
        <f t="shared" si="48"/>
        <v>0.17999999999999994</v>
      </c>
      <c r="DF47" s="133">
        <f t="shared" si="48"/>
        <v>0.17000000000000004</v>
      </c>
      <c r="DG47" s="133">
        <f t="shared" si="48"/>
        <v>0.17999999999999994</v>
      </c>
      <c r="DH47" s="133">
        <f t="shared" si="36"/>
        <v>0.17999999999999994</v>
      </c>
      <c r="DI47" s="133">
        <f t="shared" si="36"/>
        <v>0.17999999999999994</v>
      </c>
      <c r="DJ47" s="133">
        <f t="shared" si="36"/>
        <v>0.17999999999999994</v>
      </c>
      <c r="DK47" s="133">
        <f t="shared" si="36"/>
        <v>0.17999999999999994</v>
      </c>
      <c r="DL47" s="133">
        <f t="shared" si="40"/>
        <v>0.17999999999999994</v>
      </c>
      <c r="DM47" s="133">
        <f t="shared" si="40"/>
        <v>0.19999999999999996</v>
      </c>
      <c r="DN47" s="133">
        <f t="shared" si="40"/>
        <v>0.17500000000000004</v>
      </c>
      <c r="DO47" s="133">
        <f t="shared" si="40"/>
        <v>0.17000000000000004</v>
      </c>
      <c r="DP47" s="133">
        <f t="shared" si="40"/>
        <v>0.12</v>
      </c>
      <c r="DQ47" s="133">
        <f t="shared" si="40"/>
        <v>0.17999999999999994</v>
      </c>
      <c r="DR47" s="133">
        <f t="shared" si="40"/>
        <v>0.17999999999999994</v>
      </c>
      <c r="DS47" s="133">
        <f t="shared" si="40"/>
        <v>0.17999999999999994</v>
      </c>
      <c r="DT47" s="133">
        <f t="shared" si="40"/>
        <v>0</v>
      </c>
      <c r="DU47" s="124"/>
      <c r="DV47" s="124"/>
      <c r="DW47" s="124"/>
      <c r="DX47" s="124"/>
      <c r="DY47" s="124"/>
      <c r="DZ47" s="124"/>
      <c r="EA47" s="13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97"/>
      <c r="FA47" s="75"/>
      <c r="FC47" s="75"/>
    </row>
    <row r="48" spans="1:162 16320:16352" hidden="1" x14ac:dyDescent="0.25">
      <c r="A48" s="123" t="s">
        <v>181</v>
      </c>
      <c r="B48" s="124"/>
      <c r="C48" s="125">
        <v>7895197010443</v>
      </c>
      <c r="D48" s="126" t="s">
        <v>91</v>
      </c>
      <c r="E48" s="124" t="s">
        <v>184</v>
      </c>
      <c r="F48" s="124" t="s">
        <v>167</v>
      </c>
      <c r="G48" s="124"/>
      <c r="H48" s="124" t="str">
        <f>VLOOKUP(C48,'[1]Tabela CMED 2018'!F:AG,28,0)</f>
        <v>POSITIVA</v>
      </c>
      <c r="I48" s="126">
        <v>2</v>
      </c>
      <c r="J48" s="127">
        <v>4.3299999999999998E-2</v>
      </c>
      <c r="K48" s="128">
        <f>VLOOKUP($C48,'[1]Tabela CMED 2018'!F:K,6,0)*(1+$J48)</f>
        <v>1201.3808159999999</v>
      </c>
      <c r="L48" s="128">
        <f>INDEX([2]Sheet2!T:T,MATCH($C48,[2]Sheet2!$A:$A,0))</f>
        <v>1365.2</v>
      </c>
      <c r="M48" s="128">
        <f>INDEX([2]Sheet2!U:U,MATCH($C48,[2]Sheet2!$A:$A,0))</f>
        <v>1447.44</v>
      </c>
      <c r="N48" s="128">
        <f>INDEX([2]Sheet2!V:V,MATCH($C48,[2]Sheet2!$A:$A,0))</f>
        <v>1456.22</v>
      </c>
      <c r="O48" s="128">
        <f>INDEX([2]Sheet2!W:W,MATCH($C48,[2]Sheet2!$A:$A,0))</f>
        <v>1465.1</v>
      </c>
      <c r="P48" s="128">
        <f>INDEX([2]Sheet2!X:X,MATCH($C48,[2]Sheet2!$A:$A,0))</f>
        <v>1501.72</v>
      </c>
      <c r="Q48" s="128">
        <f>INDEX([2]Sheet2!Y:Y,MATCH($C48,[2]Sheet2!$A:$A,0))</f>
        <v>1447.44</v>
      </c>
      <c r="R48" s="124"/>
      <c r="S48" s="129">
        <f>K48/(IF($H48="Positiva",(VLOOKUP(S$7,'[1]Tabelas Master data'!$A$4:$B$16,2,0)),(VLOOKUP(S$7,'[1]Tabelas Master data'!$A$4:$C$16,3,0))))</f>
        <v>1660.838500438234</v>
      </c>
      <c r="T48" s="129">
        <f>INDEX([2]Sheet2!AB:AB,MATCH($C48,[2]Sheet2!$A:$A,0))</f>
        <v>1887.31</v>
      </c>
      <c r="U48" s="129">
        <f>INDEX([2]Sheet2!AC:AC,MATCH($C48,[2]Sheet2!$A:$A,0))</f>
        <v>2001</v>
      </c>
      <c r="V48" s="129">
        <f>INDEX([2]Sheet2!AD:AD,MATCH($C48,[2]Sheet2!$A:$A,0))</f>
        <v>2013.14</v>
      </c>
      <c r="W48" s="129">
        <f>INDEX([2]Sheet2!AE:AE,MATCH($C48,[2]Sheet2!$A:$A,0))</f>
        <v>2025.41</v>
      </c>
      <c r="X48" s="129">
        <f>INDEX([2]Sheet2!AF:AF,MATCH($C48,[2]Sheet2!$A:$A,0))</f>
        <v>2076.04</v>
      </c>
      <c r="Y48" s="129">
        <f>INDEX([2]Sheet2!AG:AG,MATCH($C48,[2]Sheet2!$A:$A,0))</f>
        <v>2001</v>
      </c>
      <c r="Z48" s="124"/>
      <c r="AA48" s="128">
        <f t="shared" si="41"/>
        <v>959.18244349439988</v>
      </c>
      <c r="AB48" s="128">
        <f t="shared" si="42"/>
        <v>1089.97568</v>
      </c>
      <c r="AC48" s="128">
        <f t="shared" si="43"/>
        <v>1155.636096</v>
      </c>
      <c r="AD48" s="128">
        <f t="shared" si="44"/>
        <v>1162.6460480000001</v>
      </c>
      <c r="AE48" s="128">
        <f t="shared" si="45"/>
        <v>1169.7358399999998</v>
      </c>
      <c r="AF48" s="128">
        <f t="shared" si="46"/>
        <v>1198.973248</v>
      </c>
      <c r="AG48" s="128">
        <f t="shared" si="46"/>
        <v>1155.636096</v>
      </c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6"/>
      <c r="BK48" s="124"/>
      <c r="BL48" s="124"/>
      <c r="BM48" s="124"/>
      <c r="BN48" s="124"/>
      <c r="BO48" s="124"/>
      <c r="BP48" s="130">
        <f>VLOOKUP(BP$8,'[1]Tabelas Master data'!$V:$W,2,0)</f>
        <v>0.17</v>
      </c>
      <c r="BQ48" s="130">
        <f>VLOOKUP(BQ$8,'[1]Tabelas Master data'!$V:$W,2,0)</f>
        <v>0.17</v>
      </c>
      <c r="BR48" s="130">
        <f>VLOOKUP(BR$8,'[1]Tabelas Master data'!$V:$W,2,0)</f>
        <v>0.18</v>
      </c>
      <c r="BS48" s="130">
        <f>VLOOKUP(BS$8,'[1]Tabelas Master data'!$V:$W,2,0)</f>
        <v>0.18</v>
      </c>
      <c r="BT48" s="130">
        <f>VLOOKUP(BT$8,'[1]Tabelas Master data'!$V:$W,2,0)</f>
        <v>0.18</v>
      </c>
      <c r="BU48" s="130">
        <f>VLOOKUP(BU$8,'[1]Tabelas Master data'!$V:$W,2,0)</f>
        <v>0.18</v>
      </c>
      <c r="BV48" s="130">
        <f>VLOOKUP(BV$8,'[1]Tabelas Master data'!$V:$W,2,0)</f>
        <v>0.17</v>
      </c>
      <c r="BW48" s="130">
        <f>VLOOKUP(BW$8,'[1]Tabelas Master data'!$V:$W,2,0)</f>
        <v>0.17</v>
      </c>
      <c r="BX48" s="130">
        <f>VLOOKUP(BX$8,'[1]Tabelas Master data'!$V:$W,2,0)</f>
        <v>0.17</v>
      </c>
      <c r="BY48" s="130">
        <f>VLOOKUP(BY$8,'[1]Tabelas Master data'!$V:$W,2,0)</f>
        <v>0.18</v>
      </c>
      <c r="BZ48" s="130">
        <f>VLOOKUP(BZ$8,'[1]Tabelas Master data'!$V:$W,2,0)</f>
        <v>0.17</v>
      </c>
      <c r="CA48" s="130">
        <f>VLOOKUP(CA$8,'[1]Tabelas Master data'!$V:$W,2,0)</f>
        <v>0.17</v>
      </c>
      <c r="CB48" s="130">
        <f>VLOOKUP(CB$8,'[1]Tabelas Master data'!$V:$W,2,0)</f>
        <v>0.18</v>
      </c>
      <c r="CC48" s="130">
        <f>VLOOKUP(CC$8,'[1]Tabelas Master data'!$V:$W,2,0)</f>
        <v>0.17</v>
      </c>
      <c r="CD48" s="130">
        <f>VLOOKUP(CD$8,'[1]Tabelas Master data'!$V:$W,2,0)</f>
        <v>0.18</v>
      </c>
      <c r="CE48" s="130">
        <f>VLOOKUP(CE$8,'[1]Tabelas Master data'!$V:$W,2,0)</f>
        <v>0.18</v>
      </c>
      <c r="CF48" s="130">
        <f>VLOOKUP(CF$8,'[1]Tabelas Master data'!$V:$W,2,0)</f>
        <v>0.18</v>
      </c>
      <c r="CG48" s="130">
        <f>VLOOKUP(CG$8,'[1]Tabelas Master data'!$V:$W,2,0)</f>
        <v>0.18</v>
      </c>
      <c r="CH48" s="130">
        <f>VLOOKUP(CH$8,'[1]Tabelas Master data'!$V:$W,2,0)</f>
        <v>0.18</v>
      </c>
      <c r="CI48" s="130">
        <f>VLOOKUP(CI$8,'[1]Tabelas Master data'!$V:$W,2,0)</f>
        <v>0.18</v>
      </c>
      <c r="CJ48" s="130">
        <f>VLOOKUP(CJ$8,'[1]Tabelas Master data'!$V:$W,2,0)</f>
        <v>0.2</v>
      </c>
      <c r="CK48" s="132">
        <f>VLOOKUP(CK$8,'[1]Tabelas Master data'!$V:$W,2,0)</f>
        <v>0.17499999999999999</v>
      </c>
      <c r="CL48" s="130">
        <f>VLOOKUP(CL$8,'[1]Tabelas Master data'!$V:$W,2,0)</f>
        <v>0.17</v>
      </c>
      <c r="CM48" s="131">
        <v>0.12</v>
      </c>
      <c r="CN48" s="130">
        <f>VLOOKUP(CN$8,'[1]Tabelas Master data'!$V:$W,2,0)</f>
        <v>0.18</v>
      </c>
      <c r="CO48" s="130">
        <f>VLOOKUP(CO$8,'[1]Tabelas Master data'!$V:$W,2,0)</f>
        <v>0.18</v>
      </c>
      <c r="CP48" s="130">
        <f>VLOOKUP(CP$8,'[1]Tabelas Master data'!$V:$W,2,0)</f>
        <v>0.18</v>
      </c>
      <c r="CQ48" s="130">
        <f>VLOOKUP(CQ$8,'[1]Tabelas Master data'!$V:$W,2,0)</f>
        <v>0</v>
      </c>
      <c r="CR48" s="124"/>
      <c r="CS48" s="133">
        <f t="shared" si="49"/>
        <v>0.17000000000000004</v>
      </c>
      <c r="CT48" s="133">
        <f t="shared" si="49"/>
        <v>0.17000000000000004</v>
      </c>
      <c r="CU48" s="133">
        <f t="shared" si="49"/>
        <v>0.17999999999999994</v>
      </c>
      <c r="CV48" s="133">
        <f t="shared" si="49"/>
        <v>0.17999999999999994</v>
      </c>
      <c r="CW48" s="133">
        <f t="shared" si="48"/>
        <v>0.17999999999999994</v>
      </c>
      <c r="CX48" s="133">
        <f t="shared" si="48"/>
        <v>0.17999999999999994</v>
      </c>
      <c r="CY48" s="133">
        <f t="shared" si="48"/>
        <v>0.17000000000000004</v>
      </c>
      <c r="CZ48" s="133">
        <f t="shared" si="48"/>
        <v>0.17000000000000004</v>
      </c>
      <c r="DA48" s="133">
        <f t="shared" si="48"/>
        <v>0.17000000000000004</v>
      </c>
      <c r="DB48" s="133">
        <f t="shared" si="48"/>
        <v>0.17999999999999994</v>
      </c>
      <c r="DC48" s="133">
        <f t="shared" si="48"/>
        <v>0.17000000000000004</v>
      </c>
      <c r="DD48" s="133">
        <f t="shared" si="48"/>
        <v>0.17000000000000004</v>
      </c>
      <c r="DE48" s="133">
        <f t="shared" si="48"/>
        <v>0.17999999999999994</v>
      </c>
      <c r="DF48" s="133">
        <f t="shared" si="48"/>
        <v>0.17000000000000004</v>
      </c>
      <c r="DG48" s="133">
        <f t="shared" si="48"/>
        <v>0.17999999999999994</v>
      </c>
      <c r="DH48" s="133">
        <f t="shared" si="36"/>
        <v>0.17999999999999994</v>
      </c>
      <c r="DI48" s="133">
        <f t="shared" si="36"/>
        <v>0.17999999999999994</v>
      </c>
      <c r="DJ48" s="133">
        <f t="shared" si="36"/>
        <v>0.17999999999999994</v>
      </c>
      <c r="DK48" s="133">
        <f t="shared" si="36"/>
        <v>0.17999999999999994</v>
      </c>
      <c r="DL48" s="133">
        <f t="shared" si="40"/>
        <v>0.17999999999999994</v>
      </c>
      <c r="DM48" s="133">
        <f t="shared" si="40"/>
        <v>0.19999999999999996</v>
      </c>
      <c r="DN48" s="133">
        <f t="shared" si="40"/>
        <v>0.17500000000000004</v>
      </c>
      <c r="DO48" s="133">
        <f t="shared" si="40"/>
        <v>0.17000000000000004</v>
      </c>
      <c r="DP48" s="133">
        <f t="shared" si="40"/>
        <v>0.12</v>
      </c>
      <c r="DQ48" s="133">
        <f t="shared" si="40"/>
        <v>0.17999999999999994</v>
      </c>
      <c r="DR48" s="133">
        <f t="shared" si="40"/>
        <v>0.17999999999999994</v>
      </c>
      <c r="DS48" s="133">
        <f t="shared" si="40"/>
        <v>0.17999999999999994</v>
      </c>
      <c r="DT48" s="133">
        <f t="shared" si="40"/>
        <v>0</v>
      </c>
      <c r="DU48" s="124"/>
      <c r="DV48" s="124"/>
      <c r="DW48" s="124"/>
      <c r="DX48" s="124"/>
      <c r="DY48" s="124"/>
      <c r="DZ48" s="124"/>
      <c r="EA48" s="13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97"/>
      <c r="FA48" s="75"/>
      <c r="FC48" s="75"/>
    </row>
    <row r="49" spans="1:159" hidden="1" x14ac:dyDescent="0.25">
      <c r="A49" s="123" t="s">
        <v>185</v>
      </c>
      <c r="B49" s="124"/>
      <c r="C49" s="125">
        <v>4030729003514</v>
      </c>
      <c r="D49" s="126" t="s">
        <v>91</v>
      </c>
      <c r="E49" s="124" t="s">
        <v>186</v>
      </c>
      <c r="F49" s="124" t="s">
        <v>167</v>
      </c>
      <c r="G49" s="124"/>
      <c r="H49" s="124" t="str">
        <f>VLOOKUP(C49,'[1]Tabela CMED 2018'!F:AG,28,0)</f>
        <v>NEGATIVA</v>
      </c>
      <c r="I49" s="126">
        <v>2</v>
      </c>
      <c r="J49" s="127">
        <v>4.3299999999999998E-2</v>
      </c>
      <c r="K49" s="128">
        <f>VLOOKUP($C49,'[1]Tabela CMED 2018'!F:K,6,0)*(1+$J49)</f>
        <v>106.96954899999999</v>
      </c>
      <c r="L49" s="128">
        <f>INDEX([2]Sheet2!T:T,MATCH($C49,[2]Sheet2!$A:$A,0))</f>
        <v>123.61</v>
      </c>
      <c r="M49" s="128">
        <f>INDEX([2]Sheet2!U:U,MATCH($C49,[2]Sheet2!$A:$A,0))</f>
        <v>132.18</v>
      </c>
      <c r="N49" s="128">
        <f>INDEX([2]Sheet2!V:V,MATCH($C49,[2]Sheet2!$A:$A,0))</f>
        <v>133.11000000000001</v>
      </c>
      <c r="O49" s="128">
        <f>INDEX([2]Sheet2!W:W,MATCH($C49,[2]Sheet2!$A:$A,0))</f>
        <v>134.04</v>
      </c>
      <c r="P49" s="128">
        <f>INDEX([2]Sheet2!X:X,MATCH($C49,[2]Sheet2!$A:$A,0))</f>
        <v>137.91999999999999</v>
      </c>
      <c r="Q49" s="128">
        <f>INDEX([2]Sheet2!Y:Y,MATCH($C49,[2]Sheet2!$A:$A,0))</f>
        <v>115.07</v>
      </c>
      <c r="R49" s="124"/>
      <c r="S49" s="129">
        <f>K49/(IF($H49="Positiva",(VLOOKUP(S$7,'[1]Tabelas Master data'!$A$4:$B$16,2,0)),(VLOOKUP(S$7,'[1]Tabelas Master data'!$A$4:$C$16,3,0))))</f>
        <v>143.49584146037179</v>
      </c>
      <c r="T49" s="129">
        <f>INDEX([2]Sheet2!AB:AB,MATCH($C49,[2]Sheet2!$A:$A,0))</f>
        <v>165.12</v>
      </c>
      <c r="U49" s="129">
        <f>INDEX([2]Sheet2!AC:AC,MATCH($C49,[2]Sheet2!$A:$A,0))</f>
        <v>176.19</v>
      </c>
      <c r="V49" s="129">
        <f>INDEX([2]Sheet2!AD:AD,MATCH($C49,[2]Sheet2!$A:$A,0))</f>
        <v>177.38</v>
      </c>
      <c r="W49" s="129">
        <f>INDEX([2]Sheet2!AE:AE,MATCH($C49,[2]Sheet2!$A:$A,0))</f>
        <v>178.59</v>
      </c>
      <c r="X49" s="129">
        <f>INDEX([2]Sheet2!AF:AF,MATCH($C49,[2]Sheet2!$A:$A,0))</f>
        <v>183.58</v>
      </c>
      <c r="Y49" s="129">
        <f>INDEX([2]Sheet2!AG:AG,MATCH($C49,[2]Sheet2!$A:$A,0))</f>
        <v>159.08000000000001</v>
      </c>
      <c r="Z49" s="124"/>
      <c r="AA49" s="128">
        <f t="shared" si="41"/>
        <v>85.404487921599994</v>
      </c>
      <c r="AB49" s="128">
        <f t="shared" si="42"/>
        <v>98.690224000000001</v>
      </c>
      <c r="AC49" s="128">
        <f t="shared" si="43"/>
        <v>105.53251200000001</v>
      </c>
      <c r="AD49" s="128">
        <f t="shared" si="44"/>
        <v>106.27502400000002</v>
      </c>
      <c r="AE49" s="128">
        <f t="shared" si="45"/>
        <v>107.01753599999999</v>
      </c>
      <c r="AF49" s="128">
        <f t="shared" si="46"/>
        <v>110.11532799999999</v>
      </c>
      <c r="AG49" s="128">
        <f t="shared" si="46"/>
        <v>91.871887999999998</v>
      </c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6"/>
      <c r="BK49" s="124"/>
      <c r="BL49" s="124"/>
      <c r="BM49" s="124"/>
      <c r="BN49" s="124"/>
      <c r="BO49" s="124"/>
      <c r="BP49" s="130">
        <f>VLOOKUP(BP$8,'[1]Tabelas Master data'!$V:$W,2,0)</f>
        <v>0.17</v>
      </c>
      <c r="BQ49" s="130">
        <f>VLOOKUP(BQ$8,'[1]Tabelas Master data'!$V:$W,2,0)</f>
        <v>0.17</v>
      </c>
      <c r="BR49" s="130">
        <f>VLOOKUP(BR$8,'[1]Tabelas Master data'!$V:$W,2,0)</f>
        <v>0.18</v>
      </c>
      <c r="BS49" s="130">
        <f>VLOOKUP(BS$8,'[1]Tabelas Master data'!$V:$W,2,0)</f>
        <v>0.18</v>
      </c>
      <c r="BT49" s="130">
        <f>VLOOKUP(BT$8,'[1]Tabelas Master data'!$V:$W,2,0)</f>
        <v>0.18</v>
      </c>
      <c r="BU49" s="130">
        <f>VLOOKUP(BU$8,'[1]Tabelas Master data'!$V:$W,2,0)</f>
        <v>0.18</v>
      </c>
      <c r="BV49" s="130">
        <f>VLOOKUP(BV$8,'[1]Tabelas Master data'!$V:$W,2,0)</f>
        <v>0.17</v>
      </c>
      <c r="BW49" s="130">
        <f>VLOOKUP(BW$8,'[1]Tabelas Master data'!$V:$W,2,0)</f>
        <v>0.17</v>
      </c>
      <c r="BX49" s="130">
        <f>VLOOKUP(BX$8,'[1]Tabelas Master data'!$V:$W,2,0)</f>
        <v>0.17</v>
      </c>
      <c r="BY49" s="130">
        <f>VLOOKUP(BY$8,'[1]Tabelas Master data'!$V:$W,2,0)</f>
        <v>0.18</v>
      </c>
      <c r="BZ49" s="130">
        <f>VLOOKUP(BZ$8,'[1]Tabelas Master data'!$V:$W,2,0)</f>
        <v>0.17</v>
      </c>
      <c r="CA49" s="130">
        <f>VLOOKUP(CA$8,'[1]Tabelas Master data'!$V:$W,2,0)</f>
        <v>0.17</v>
      </c>
      <c r="CB49" s="130">
        <f>VLOOKUP(CB$8,'[1]Tabelas Master data'!$V:$W,2,0)</f>
        <v>0.18</v>
      </c>
      <c r="CC49" s="130">
        <f>VLOOKUP(CC$8,'[1]Tabelas Master data'!$V:$W,2,0)</f>
        <v>0.17</v>
      </c>
      <c r="CD49" s="130">
        <f>VLOOKUP(CD$8,'[1]Tabelas Master data'!$V:$W,2,0)</f>
        <v>0.18</v>
      </c>
      <c r="CE49" s="130">
        <f>VLOOKUP(CE$8,'[1]Tabelas Master data'!$V:$W,2,0)</f>
        <v>0.18</v>
      </c>
      <c r="CF49" s="130">
        <f>VLOOKUP(CF$8,'[1]Tabelas Master data'!$V:$W,2,0)</f>
        <v>0.18</v>
      </c>
      <c r="CG49" s="130">
        <f>VLOOKUP(CG$8,'[1]Tabelas Master data'!$V:$W,2,0)</f>
        <v>0.18</v>
      </c>
      <c r="CH49" s="130">
        <f>VLOOKUP(CH$8,'[1]Tabelas Master data'!$V:$W,2,0)</f>
        <v>0.18</v>
      </c>
      <c r="CI49" s="130">
        <f>VLOOKUP(CI$8,'[1]Tabelas Master data'!$V:$W,2,0)</f>
        <v>0.18</v>
      </c>
      <c r="CJ49" s="130">
        <f>VLOOKUP(CJ$8,'[1]Tabelas Master data'!$V:$W,2,0)</f>
        <v>0.2</v>
      </c>
      <c r="CK49" s="132">
        <f>VLOOKUP(CK$8,'[1]Tabelas Master data'!$V:$W,2,0)</f>
        <v>0.17499999999999999</v>
      </c>
      <c r="CL49" s="130">
        <f>VLOOKUP(CL$8,'[1]Tabelas Master data'!$V:$W,2,0)</f>
        <v>0.17</v>
      </c>
      <c r="CM49" s="131">
        <v>0.12</v>
      </c>
      <c r="CN49" s="130">
        <f>VLOOKUP(CN$8,'[1]Tabelas Master data'!$V:$W,2,0)</f>
        <v>0.18</v>
      </c>
      <c r="CO49" s="130">
        <f>VLOOKUP(CO$8,'[1]Tabelas Master data'!$V:$W,2,0)</f>
        <v>0.18</v>
      </c>
      <c r="CP49" s="130">
        <f>VLOOKUP(CP$8,'[1]Tabelas Master data'!$V:$W,2,0)</f>
        <v>0.18</v>
      </c>
      <c r="CQ49" s="130">
        <f>VLOOKUP(CQ$8,'[1]Tabelas Master data'!$V:$W,2,0)</f>
        <v>0</v>
      </c>
      <c r="CR49" s="124"/>
      <c r="CS49" s="133">
        <f t="shared" si="49"/>
        <v>0.17000000000000004</v>
      </c>
      <c r="CT49" s="133">
        <f t="shared" si="49"/>
        <v>0.17000000000000004</v>
      </c>
      <c r="CU49" s="133">
        <f t="shared" si="49"/>
        <v>0.17999999999999994</v>
      </c>
      <c r="CV49" s="133">
        <f t="shared" si="49"/>
        <v>0.17999999999999994</v>
      </c>
      <c r="CW49" s="133">
        <f t="shared" si="48"/>
        <v>0.17999999999999994</v>
      </c>
      <c r="CX49" s="133">
        <f t="shared" si="48"/>
        <v>0.17999999999999994</v>
      </c>
      <c r="CY49" s="133">
        <f t="shared" si="48"/>
        <v>0.17000000000000004</v>
      </c>
      <c r="CZ49" s="133">
        <f t="shared" si="48"/>
        <v>0.17000000000000004</v>
      </c>
      <c r="DA49" s="133">
        <f t="shared" si="48"/>
        <v>0.17000000000000004</v>
      </c>
      <c r="DB49" s="133">
        <f t="shared" si="48"/>
        <v>0.17999999999999994</v>
      </c>
      <c r="DC49" s="133">
        <f t="shared" si="48"/>
        <v>0.17000000000000004</v>
      </c>
      <c r="DD49" s="133">
        <f t="shared" si="48"/>
        <v>0.17000000000000004</v>
      </c>
      <c r="DE49" s="133">
        <f t="shared" si="48"/>
        <v>0.17999999999999994</v>
      </c>
      <c r="DF49" s="133">
        <f t="shared" si="48"/>
        <v>0.17000000000000004</v>
      </c>
      <c r="DG49" s="133">
        <f t="shared" si="48"/>
        <v>0.17999999999999994</v>
      </c>
      <c r="DH49" s="133">
        <f t="shared" si="36"/>
        <v>0.17999999999999994</v>
      </c>
      <c r="DI49" s="133">
        <f t="shared" si="36"/>
        <v>0.17999999999999994</v>
      </c>
      <c r="DJ49" s="133">
        <f t="shared" si="36"/>
        <v>0.17999999999999994</v>
      </c>
      <c r="DK49" s="133">
        <f t="shared" si="36"/>
        <v>0.17999999999999994</v>
      </c>
      <c r="DL49" s="133">
        <f t="shared" si="40"/>
        <v>0.17999999999999994</v>
      </c>
      <c r="DM49" s="133">
        <f t="shared" si="40"/>
        <v>0.19999999999999996</v>
      </c>
      <c r="DN49" s="133">
        <f t="shared" si="40"/>
        <v>0.17500000000000004</v>
      </c>
      <c r="DO49" s="133">
        <f t="shared" si="40"/>
        <v>0.17000000000000004</v>
      </c>
      <c r="DP49" s="133">
        <f t="shared" si="40"/>
        <v>0.12</v>
      </c>
      <c r="DQ49" s="133">
        <f t="shared" si="40"/>
        <v>0.17999999999999994</v>
      </c>
      <c r="DR49" s="133">
        <f t="shared" si="40"/>
        <v>0.17999999999999994</v>
      </c>
      <c r="DS49" s="133">
        <f t="shared" si="40"/>
        <v>0.17999999999999994</v>
      </c>
      <c r="DT49" s="133">
        <f t="shared" si="40"/>
        <v>0</v>
      </c>
      <c r="DU49" s="124"/>
      <c r="DV49" s="124"/>
      <c r="DW49" s="124"/>
      <c r="DX49" s="124"/>
      <c r="DY49" s="124"/>
      <c r="DZ49" s="124"/>
      <c r="EA49" s="13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97"/>
      <c r="FA49" s="75"/>
      <c r="FC49" s="75"/>
    </row>
    <row r="50" spans="1:159" hidden="1" x14ac:dyDescent="0.25">
      <c r="A50" s="123" t="s">
        <v>187</v>
      </c>
      <c r="B50" s="124"/>
      <c r="C50" s="125">
        <v>7895197010511</v>
      </c>
      <c r="D50" s="126" t="s">
        <v>91</v>
      </c>
      <c r="E50" s="124" t="s">
        <v>188</v>
      </c>
      <c r="F50" s="124" t="s">
        <v>167</v>
      </c>
      <c r="G50" s="124"/>
      <c r="H50" s="124" t="str">
        <f>VLOOKUP(C50,'[1]Tabela CMED 2018'!F:AG,28,0)</f>
        <v>POSITIVA</v>
      </c>
      <c r="I50" s="126">
        <v>3</v>
      </c>
      <c r="J50" s="127">
        <v>4.3299999999999998E-2</v>
      </c>
      <c r="K50" s="128">
        <f>VLOOKUP($C50,'[1]Tabela CMED 2018'!F:K,6,0)*(1+$J50)</f>
        <v>1731.6589069999998</v>
      </c>
      <c r="L50" s="128">
        <f>INDEX([2]Sheet2!T:T,MATCH($C50,[2]Sheet2!$A:$A,0))</f>
        <v>1967.8</v>
      </c>
      <c r="M50" s="128">
        <f>INDEX([2]Sheet2!U:U,MATCH($C50,[2]Sheet2!$A:$A,0))</f>
        <v>2086.34</v>
      </c>
      <c r="N50" s="128">
        <f>INDEX([2]Sheet2!V:V,MATCH($C50,[2]Sheet2!$A:$A,0))</f>
        <v>2098.9899999999998</v>
      </c>
      <c r="O50" s="128">
        <f>INDEX([2]Sheet2!W:W,MATCH($C50,[2]Sheet2!$A:$A,0))</f>
        <v>2111.79</v>
      </c>
      <c r="P50" s="128">
        <f>INDEX([2]Sheet2!X:X,MATCH($C50,[2]Sheet2!$A:$A,0))</f>
        <v>2164.58</v>
      </c>
      <c r="Q50" s="128">
        <f>INDEX([2]Sheet2!Y:Y,MATCH($C50,[2]Sheet2!$A:$A,0))</f>
        <v>2086.34</v>
      </c>
      <c r="R50" s="124"/>
      <c r="S50" s="129">
        <f>K50/(IF($H50="Positiva",(VLOOKUP(S$7,'[1]Tabelas Master data'!$A$4:$B$16,2,0)),(VLOOKUP(S$7,'[1]Tabelas Master data'!$A$4:$C$16,3,0))))</f>
        <v>2393.9168530658399</v>
      </c>
      <c r="T50" s="129">
        <f>INDEX([2]Sheet2!AB:AB,MATCH($C50,[2]Sheet2!$A:$A,0))</f>
        <v>2720.37</v>
      </c>
      <c r="U50" s="129">
        <f>INDEX([2]Sheet2!AC:AC,MATCH($C50,[2]Sheet2!$A:$A,0))</f>
        <v>2884.24</v>
      </c>
      <c r="V50" s="129">
        <f>INDEX([2]Sheet2!AD:AD,MATCH($C50,[2]Sheet2!$A:$A,0))</f>
        <v>2901.73</v>
      </c>
      <c r="W50" s="129">
        <f>INDEX([2]Sheet2!AE:AE,MATCH($C50,[2]Sheet2!$A:$A,0))</f>
        <v>2919.42</v>
      </c>
      <c r="X50" s="129">
        <f>INDEX([2]Sheet2!AF:AF,MATCH($C50,[2]Sheet2!$A:$A,0))</f>
        <v>2992.4</v>
      </c>
      <c r="Y50" s="129">
        <f>INDEX([2]Sheet2!AG:AG,MATCH($C50,[2]Sheet2!$A:$A,0))</f>
        <v>2884.24</v>
      </c>
      <c r="Z50" s="124"/>
      <c r="AA50" s="128">
        <f t="shared" si="41"/>
        <v>1382.5564713487997</v>
      </c>
      <c r="AB50" s="128">
        <f t="shared" si="42"/>
        <v>1571.0915199999999</v>
      </c>
      <c r="AC50" s="128">
        <f t="shared" si="43"/>
        <v>1665.7338560000001</v>
      </c>
      <c r="AD50" s="128">
        <f t="shared" si="44"/>
        <v>1675.8336159999999</v>
      </c>
      <c r="AE50" s="128">
        <f t="shared" si="45"/>
        <v>1686.053136</v>
      </c>
      <c r="AF50" s="128">
        <f t="shared" si="46"/>
        <v>1728.2006719999999</v>
      </c>
      <c r="AG50" s="128">
        <f t="shared" si="46"/>
        <v>1665.7338560000001</v>
      </c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6"/>
      <c r="BK50" s="124"/>
      <c r="BL50" s="124"/>
      <c r="BM50" s="124"/>
      <c r="BN50" s="124"/>
      <c r="BO50" s="124"/>
      <c r="BP50" s="130">
        <f>VLOOKUP(BP$8,'[1]Tabelas Master data'!$V:$W,2,0)</f>
        <v>0.17</v>
      </c>
      <c r="BQ50" s="130">
        <f>VLOOKUP(BQ$8,'[1]Tabelas Master data'!$V:$W,2,0)</f>
        <v>0.17</v>
      </c>
      <c r="BR50" s="130">
        <f>VLOOKUP(BR$8,'[1]Tabelas Master data'!$V:$W,2,0)</f>
        <v>0.18</v>
      </c>
      <c r="BS50" s="130">
        <f>VLOOKUP(BS$8,'[1]Tabelas Master data'!$V:$W,2,0)</f>
        <v>0.18</v>
      </c>
      <c r="BT50" s="130">
        <f>VLOOKUP(BT$8,'[1]Tabelas Master data'!$V:$W,2,0)</f>
        <v>0.18</v>
      </c>
      <c r="BU50" s="130">
        <f>VLOOKUP(BU$8,'[1]Tabelas Master data'!$V:$W,2,0)</f>
        <v>0.18</v>
      </c>
      <c r="BV50" s="130">
        <f>VLOOKUP(BV$8,'[1]Tabelas Master data'!$V:$W,2,0)</f>
        <v>0.17</v>
      </c>
      <c r="BW50" s="130">
        <f>VLOOKUP(BW$8,'[1]Tabelas Master data'!$V:$W,2,0)</f>
        <v>0.17</v>
      </c>
      <c r="BX50" s="130">
        <f>VLOOKUP(BX$8,'[1]Tabelas Master data'!$V:$W,2,0)</f>
        <v>0.17</v>
      </c>
      <c r="BY50" s="130">
        <f>VLOOKUP(BY$8,'[1]Tabelas Master data'!$V:$W,2,0)</f>
        <v>0.18</v>
      </c>
      <c r="BZ50" s="130">
        <f>VLOOKUP(BZ$8,'[1]Tabelas Master data'!$V:$W,2,0)</f>
        <v>0.17</v>
      </c>
      <c r="CA50" s="130">
        <f>VLOOKUP(CA$8,'[1]Tabelas Master data'!$V:$W,2,0)</f>
        <v>0.17</v>
      </c>
      <c r="CB50" s="130">
        <f>VLOOKUP(CB$8,'[1]Tabelas Master data'!$V:$W,2,0)</f>
        <v>0.18</v>
      </c>
      <c r="CC50" s="130">
        <f>VLOOKUP(CC$8,'[1]Tabelas Master data'!$V:$W,2,0)</f>
        <v>0.17</v>
      </c>
      <c r="CD50" s="130">
        <f>VLOOKUP(CD$8,'[1]Tabelas Master data'!$V:$W,2,0)</f>
        <v>0.18</v>
      </c>
      <c r="CE50" s="130">
        <f>VLOOKUP(CE$8,'[1]Tabelas Master data'!$V:$W,2,0)</f>
        <v>0.18</v>
      </c>
      <c r="CF50" s="130">
        <f>VLOOKUP(CF$8,'[1]Tabelas Master data'!$V:$W,2,0)</f>
        <v>0.18</v>
      </c>
      <c r="CG50" s="130">
        <f>VLOOKUP(CG$8,'[1]Tabelas Master data'!$V:$W,2,0)</f>
        <v>0.18</v>
      </c>
      <c r="CH50" s="130">
        <f>VLOOKUP(CH$8,'[1]Tabelas Master data'!$V:$W,2,0)</f>
        <v>0.18</v>
      </c>
      <c r="CI50" s="130">
        <f>VLOOKUP(CI$8,'[1]Tabelas Master data'!$V:$W,2,0)</f>
        <v>0.18</v>
      </c>
      <c r="CJ50" s="130">
        <f>VLOOKUP(CJ$8,'[1]Tabelas Master data'!$V:$W,2,0)</f>
        <v>0.2</v>
      </c>
      <c r="CK50" s="132">
        <f>VLOOKUP(CK$8,'[1]Tabelas Master data'!$V:$W,2,0)</f>
        <v>0.17499999999999999</v>
      </c>
      <c r="CL50" s="130">
        <f>VLOOKUP(CL$8,'[1]Tabelas Master data'!$V:$W,2,0)</f>
        <v>0.17</v>
      </c>
      <c r="CM50" s="131">
        <v>0.12</v>
      </c>
      <c r="CN50" s="130">
        <f>VLOOKUP(CN$8,'[1]Tabelas Master data'!$V:$W,2,0)</f>
        <v>0.18</v>
      </c>
      <c r="CO50" s="130">
        <f>VLOOKUP(CO$8,'[1]Tabelas Master data'!$V:$W,2,0)</f>
        <v>0.18</v>
      </c>
      <c r="CP50" s="130">
        <f>VLOOKUP(CP$8,'[1]Tabelas Master data'!$V:$W,2,0)</f>
        <v>0.18</v>
      </c>
      <c r="CQ50" s="130">
        <f>VLOOKUP(CQ$8,'[1]Tabelas Master data'!$V:$W,2,0)</f>
        <v>0</v>
      </c>
      <c r="CR50" s="124"/>
      <c r="CS50" s="133">
        <f t="shared" si="49"/>
        <v>0.17000000000000004</v>
      </c>
      <c r="CT50" s="133">
        <f t="shared" si="49"/>
        <v>0.17000000000000004</v>
      </c>
      <c r="CU50" s="133">
        <f t="shared" si="49"/>
        <v>0.17999999999999994</v>
      </c>
      <c r="CV50" s="133">
        <f t="shared" si="49"/>
        <v>0.17999999999999994</v>
      </c>
      <c r="CW50" s="133">
        <f t="shared" si="48"/>
        <v>0.17999999999999994</v>
      </c>
      <c r="CX50" s="133">
        <f t="shared" si="48"/>
        <v>0.17999999999999994</v>
      </c>
      <c r="CY50" s="133">
        <f t="shared" si="48"/>
        <v>0.17000000000000004</v>
      </c>
      <c r="CZ50" s="133">
        <f t="shared" si="48"/>
        <v>0.17000000000000004</v>
      </c>
      <c r="DA50" s="133">
        <f t="shared" si="48"/>
        <v>0.17000000000000004</v>
      </c>
      <c r="DB50" s="133">
        <f t="shared" si="48"/>
        <v>0.17999999999999994</v>
      </c>
      <c r="DC50" s="133">
        <f t="shared" si="48"/>
        <v>0.17000000000000004</v>
      </c>
      <c r="DD50" s="133">
        <f t="shared" si="48"/>
        <v>0.17000000000000004</v>
      </c>
      <c r="DE50" s="133">
        <f t="shared" si="48"/>
        <v>0.17999999999999994</v>
      </c>
      <c r="DF50" s="133">
        <f t="shared" si="48"/>
        <v>0.17000000000000004</v>
      </c>
      <c r="DG50" s="133">
        <f t="shared" si="48"/>
        <v>0.17999999999999994</v>
      </c>
      <c r="DH50" s="133">
        <f t="shared" si="36"/>
        <v>0.17999999999999994</v>
      </c>
      <c r="DI50" s="133">
        <f t="shared" si="36"/>
        <v>0.17999999999999994</v>
      </c>
      <c r="DJ50" s="133">
        <f t="shared" si="36"/>
        <v>0.17999999999999994</v>
      </c>
      <c r="DK50" s="133">
        <f t="shared" si="36"/>
        <v>0.17999999999999994</v>
      </c>
      <c r="DL50" s="133">
        <f t="shared" si="40"/>
        <v>0.17999999999999994</v>
      </c>
      <c r="DM50" s="133">
        <f t="shared" si="40"/>
        <v>0.19999999999999996</v>
      </c>
      <c r="DN50" s="133">
        <f t="shared" si="40"/>
        <v>0.17500000000000004</v>
      </c>
      <c r="DO50" s="133">
        <f t="shared" si="40"/>
        <v>0.17000000000000004</v>
      </c>
      <c r="DP50" s="133">
        <f t="shared" si="40"/>
        <v>0.12</v>
      </c>
      <c r="DQ50" s="133">
        <f t="shared" si="40"/>
        <v>0.17999999999999994</v>
      </c>
      <c r="DR50" s="133">
        <f t="shared" si="40"/>
        <v>0.17999999999999994</v>
      </c>
      <c r="DS50" s="133">
        <f t="shared" si="40"/>
        <v>0.17999999999999994</v>
      </c>
      <c r="DT50" s="133">
        <f t="shared" si="40"/>
        <v>0</v>
      </c>
      <c r="DU50" s="124"/>
      <c r="DV50" s="124"/>
      <c r="DW50" s="124"/>
      <c r="DX50" s="124"/>
      <c r="DY50" s="124"/>
      <c r="DZ50" s="124"/>
      <c r="EA50" s="134"/>
      <c r="EB50" s="124"/>
      <c r="EC50" s="124"/>
      <c r="ED50" s="124"/>
      <c r="EE50" s="124"/>
      <c r="EF50" s="124"/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97"/>
      <c r="FA50" s="75"/>
      <c r="FC50" s="75"/>
    </row>
    <row r="51" spans="1:159" hidden="1" x14ac:dyDescent="0.25">
      <c r="A51" s="123" t="s">
        <v>187</v>
      </c>
      <c r="B51" s="124"/>
      <c r="C51" s="125">
        <v>7895197010498</v>
      </c>
      <c r="D51" s="126" t="s">
        <v>91</v>
      </c>
      <c r="E51" s="124" t="s">
        <v>189</v>
      </c>
      <c r="F51" s="124" t="s">
        <v>167</v>
      </c>
      <c r="G51" s="124"/>
      <c r="H51" s="124" t="str">
        <f>VLOOKUP(C51,'[1]Tabela CMED 2018'!F:AG,28,0)</f>
        <v>POSITIVA</v>
      </c>
      <c r="I51" s="126">
        <v>3</v>
      </c>
      <c r="J51" s="127">
        <v>4.3299999999999998E-2</v>
      </c>
      <c r="K51" s="128">
        <f>VLOOKUP($C51,'[1]Tabela CMED 2018'!F:K,6,0)*(1+$J51)</f>
        <v>432.91733499999992</v>
      </c>
      <c r="L51" s="128">
        <f>INDEX([2]Sheet2!T:T,MATCH($C51,[2]Sheet2!$A:$A,0))</f>
        <v>491.96</v>
      </c>
      <c r="M51" s="128">
        <f>INDEX([2]Sheet2!U:U,MATCH($C51,[2]Sheet2!$A:$A,0))</f>
        <v>521.59</v>
      </c>
      <c r="N51" s="128">
        <f>INDEX([2]Sheet2!V:V,MATCH($C51,[2]Sheet2!$A:$A,0))</f>
        <v>524.75</v>
      </c>
      <c r="O51" s="128">
        <f>INDEX([2]Sheet2!W:W,MATCH($C51,[2]Sheet2!$A:$A,0))</f>
        <v>527.95000000000005</v>
      </c>
      <c r="P51" s="128">
        <f>INDEX([2]Sheet2!X:X,MATCH($C51,[2]Sheet2!$A:$A,0))</f>
        <v>541.15</v>
      </c>
      <c r="Q51" s="128">
        <f>INDEX([2]Sheet2!Y:Y,MATCH($C51,[2]Sheet2!$A:$A,0))</f>
        <v>521.59</v>
      </c>
      <c r="R51" s="124"/>
      <c r="S51" s="129">
        <f>K51/(IF($H51="Positiva",(VLOOKUP(S$7,'[1]Tabelas Master data'!$A$4:$B$16,2,0)),(VLOOKUP(S$7,'[1]Tabelas Master data'!$A$4:$C$16,3,0))))</f>
        <v>598.4828190190749</v>
      </c>
      <c r="T51" s="129">
        <f>INDEX([2]Sheet2!AB:AB,MATCH($C51,[2]Sheet2!$A:$A,0))</f>
        <v>680.11</v>
      </c>
      <c r="U51" s="129">
        <f>INDEX([2]Sheet2!AC:AC,MATCH($C51,[2]Sheet2!$A:$A,0))</f>
        <v>721.07</v>
      </c>
      <c r="V51" s="129">
        <f>INDEX([2]Sheet2!AD:AD,MATCH($C51,[2]Sheet2!$A:$A,0))</f>
        <v>725.44</v>
      </c>
      <c r="W51" s="129">
        <f>INDEX([2]Sheet2!AE:AE,MATCH($C51,[2]Sheet2!$A:$A,0))</f>
        <v>729.86</v>
      </c>
      <c r="X51" s="129">
        <f>INDEX([2]Sheet2!AF:AF,MATCH($C51,[2]Sheet2!$A:$A,0))</f>
        <v>748.11</v>
      </c>
      <c r="Y51" s="129">
        <f>INDEX([2]Sheet2!AG:AG,MATCH($C51,[2]Sheet2!$A:$A,0))</f>
        <v>721.07</v>
      </c>
      <c r="Z51" s="124"/>
      <c r="AA51" s="128">
        <f t="shared" si="41"/>
        <v>345.64120026399996</v>
      </c>
      <c r="AB51" s="128">
        <f t="shared" si="42"/>
        <v>392.78086400000001</v>
      </c>
      <c r="AC51" s="128">
        <f t="shared" si="43"/>
        <v>416.437456</v>
      </c>
      <c r="AD51" s="128">
        <f t="shared" si="44"/>
        <v>418.96039999999999</v>
      </c>
      <c r="AE51" s="128">
        <f t="shared" si="45"/>
        <v>421.51528000000002</v>
      </c>
      <c r="AF51" s="128">
        <f t="shared" si="46"/>
        <v>432.05415999999997</v>
      </c>
      <c r="AG51" s="128">
        <f t="shared" si="46"/>
        <v>416.437456</v>
      </c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6"/>
      <c r="BK51" s="124"/>
      <c r="BL51" s="124"/>
      <c r="BM51" s="124"/>
      <c r="BN51" s="124"/>
      <c r="BO51" s="124"/>
      <c r="BP51" s="130">
        <f>VLOOKUP(BP$8,'[1]Tabelas Master data'!$V:$W,2,0)</f>
        <v>0.17</v>
      </c>
      <c r="BQ51" s="130">
        <f>VLOOKUP(BQ$8,'[1]Tabelas Master data'!$V:$W,2,0)</f>
        <v>0.17</v>
      </c>
      <c r="BR51" s="130">
        <f>VLOOKUP(BR$8,'[1]Tabelas Master data'!$V:$W,2,0)</f>
        <v>0.18</v>
      </c>
      <c r="BS51" s="130">
        <f>VLOOKUP(BS$8,'[1]Tabelas Master data'!$V:$W,2,0)</f>
        <v>0.18</v>
      </c>
      <c r="BT51" s="130">
        <f>VLOOKUP(BT$8,'[1]Tabelas Master data'!$V:$W,2,0)</f>
        <v>0.18</v>
      </c>
      <c r="BU51" s="130">
        <f>VLOOKUP(BU$8,'[1]Tabelas Master data'!$V:$W,2,0)</f>
        <v>0.18</v>
      </c>
      <c r="BV51" s="130">
        <f>VLOOKUP(BV$8,'[1]Tabelas Master data'!$V:$W,2,0)</f>
        <v>0.17</v>
      </c>
      <c r="BW51" s="130">
        <f>VLOOKUP(BW$8,'[1]Tabelas Master data'!$V:$W,2,0)</f>
        <v>0.17</v>
      </c>
      <c r="BX51" s="130">
        <f>VLOOKUP(BX$8,'[1]Tabelas Master data'!$V:$W,2,0)</f>
        <v>0.17</v>
      </c>
      <c r="BY51" s="130">
        <f>VLOOKUP(BY$8,'[1]Tabelas Master data'!$V:$W,2,0)</f>
        <v>0.18</v>
      </c>
      <c r="BZ51" s="130">
        <f>VLOOKUP(BZ$8,'[1]Tabelas Master data'!$V:$W,2,0)</f>
        <v>0.17</v>
      </c>
      <c r="CA51" s="130">
        <f>VLOOKUP(CA$8,'[1]Tabelas Master data'!$V:$W,2,0)</f>
        <v>0.17</v>
      </c>
      <c r="CB51" s="130">
        <f>VLOOKUP(CB$8,'[1]Tabelas Master data'!$V:$W,2,0)</f>
        <v>0.18</v>
      </c>
      <c r="CC51" s="130">
        <f>VLOOKUP(CC$8,'[1]Tabelas Master data'!$V:$W,2,0)</f>
        <v>0.17</v>
      </c>
      <c r="CD51" s="130">
        <f>VLOOKUP(CD$8,'[1]Tabelas Master data'!$V:$W,2,0)</f>
        <v>0.18</v>
      </c>
      <c r="CE51" s="130">
        <f>VLOOKUP(CE$8,'[1]Tabelas Master data'!$V:$W,2,0)</f>
        <v>0.18</v>
      </c>
      <c r="CF51" s="130">
        <f>VLOOKUP(CF$8,'[1]Tabelas Master data'!$V:$W,2,0)</f>
        <v>0.18</v>
      </c>
      <c r="CG51" s="130">
        <f>VLOOKUP(CG$8,'[1]Tabelas Master data'!$V:$W,2,0)</f>
        <v>0.18</v>
      </c>
      <c r="CH51" s="130">
        <f>VLOOKUP(CH$8,'[1]Tabelas Master data'!$V:$W,2,0)</f>
        <v>0.18</v>
      </c>
      <c r="CI51" s="130">
        <f>VLOOKUP(CI$8,'[1]Tabelas Master data'!$V:$W,2,0)</f>
        <v>0.18</v>
      </c>
      <c r="CJ51" s="130">
        <f>VLOOKUP(CJ$8,'[1]Tabelas Master data'!$V:$W,2,0)</f>
        <v>0.2</v>
      </c>
      <c r="CK51" s="132">
        <f>VLOOKUP(CK$8,'[1]Tabelas Master data'!$V:$W,2,0)</f>
        <v>0.17499999999999999</v>
      </c>
      <c r="CL51" s="130">
        <f>VLOOKUP(CL$8,'[1]Tabelas Master data'!$V:$W,2,0)</f>
        <v>0.17</v>
      </c>
      <c r="CM51" s="131">
        <v>0.12</v>
      </c>
      <c r="CN51" s="130">
        <f>VLOOKUP(CN$8,'[1]Tabelas Master data'!$V:$W,2,0)</f>
        <v>0.18</v>
      </c>
      <c r="CO51" s="130">
        <f>VLOOKUP(CO$8,'[1]Tabelas Master data'!$V:$W,2,0)</f>
        <v>0.18</v>
      </c>
      <c r="CP51" s="130">
        <f>VLOOKUP(CP$8,'[1]Tabelas Master data'!$V:$W,2,0)</f>
        <v>0.18</v>
      </c>
      <c r="CQ51" s="130">
        <f>VLOOKUP(CQ$8,'[1]Tabelas Master data'!$V:$W,2,0)</f>
        <v>0</v>
      </c>
      <c r="CR51" s="124"/>
      <c r="CS51" s="133">
        <f t="shared" si="49"/>
        <v>0.17000000000000004</v>
      </c>
      <c r="CT51" s="133">
        <f t="shared" si="49"/>
        <v>0.17000000000000004</v>
      </c>
      <c r="CU51" s="133">
        <f t="shared" si="49"/>
        <v>0.17999999999999994</v>
      </c>
      <c r="CV51" s="133">
        <f t="shared" si="49"/>
        <v>0.17999999999999994</v>
      </c>
      <c r="CW51" s="133">
        <f t="shared" si="48"/>
        <v>0.17999999999999994</v>
      </c>
      <c r="CX51" s="133">
        <f t="shared" si="48"/>
        <v>0.17999999999999994</v>
      </c>
      <c r="CY51" s="133">
        <f t="shared" si="48"/>
        <v>0.17000000000000004</v>
      </c>
      <c r="CZ51" s="133">
        <f t="shared" si="48"/>
        <v>0.17000000000000004</v>
      </c>
      <c r="DA51" s="133">
        <f t="shared" si="48"/>
        <v>0.17000000000000004</v>
      </c>
      <c r="DB51" s="133">
        <f t="shared" si="48"/>
        <v>0.17999999999999994</v>
      </c>
      <c r="DC51" s="133">
        <f t="shared" si="48"/>
        <v>0.17000000000000004</v>
      </c>
      <c r="DD51" s="133">
        <f t="shared" si="48"/>
        <v>0.17000000000000004</v>
      </c>
      <c r="DE51" s="133">
        <f t="shared" si="48"/>
        <v>0.17999999999999994</v>
      </c>
      <c r="DF51" s="133">
        <f t="shared" si="48"/>
        <v>0.17000000000000004</v>
      </c>
      <c r="DG51" s="133">
        <f t="shared" si="48"/>
        <v>0.17999999999999994</v>
      </c>
      <c r="DH51" s="133">
        <f t="shared" si="36"/>
        <v>0.17999999999999994</v>
      </c>
      <c r="DI51" s="133">
        <f t="shared" si="36"/>
        <v>0.17999999999999994</v>
      </c>
      <c r="DJ51" s="133">
        <f t="shared" si="36"/>
        <v>0.17999999999999994</v>
      </c>
      <c r="DK51" s="133">
        <f t="shared" si="36"/>
        <v>0.17999999999999994</v>
      </c>
      <c r="DL51" s="133">
        <f t="shared" si="40"/>
        <v>0.17999999999999994</v>
      </c>
      <c r="DM51" s="133">
        <f t="shared" si="40"/>
        <v>0.19999999999999996</v>
      </c>
      <c r="DN51" s="133">
        <f t="shared" si="40"/>
        <v>0.17500000000000004</v>
      </c>
      <c r="DO51" s="133">
        <f t="shared" si="40"/>
        <v>0.17000000000000004</v>
      </c>
      <c r="DP51" s="133">
        <f t="shared" si="40"/>
        <v>0.12</v>
      </c>
      <c r="DQ51" s="133">
        <f t="shared" si="40"/>
        <v>0.17999999999999994</v>
      </c>
      <c r="DR51" s="133">
        <f t="shared" si="40"/>
        <v>0.17999999999999994</v>
      </c>
      <c r="DS51" s="133">
        <f t="shared" si="40"/>
        <v>0.17999999999999994</v>
      </c>
      <c r="DT51" s="133">
        <f t="shared" si="40"/>
        <v>0</v>
      </c>
      <c r="DU51" s="124"/>
      <c r="DV51" s="124"/>
      <c r="DW51" s="124"/>
      <c r="DX51" s="124"/>
      <c r="DY51" s="124"/>
      <c r="DZ51" s="124"/>
      <c r="EA51" s="13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97"/>
      <c r="FA51" s="75"/>
      <c r="FC51" s="75"/>
    </row>
    <row r="52" spans="1:159" hidden="1" x14ac:dyDescent="0.25">
      <c r="A52" s="123" t="s">
        <v>187</v>
      </c>
      <c r="B52" s="124"/>
      <c r="C52" s="125">
        <v>7895197010504</v>
      </c>
      <c r="D52" s="126" t="s">
        <v>91</v>
      </c>
      <c r="E52" s="124" t="s">
        <v>190</v>
      </c>
      <c r="F52" s="124" t="s">
        <v>167</v>
      </c>
      <c r="G52" s="124"/>
      <c r="H52" s="124" t="str">
        <f>VLOOKUP(C52,'[1]Tabela CMED 2018'!F:AG,28,0)</f>
        <v>POSITIVA</v>
      </c>
      <c r="I52" s="126">
        <v>3</v>
      </c>
      <c r="J52" s="127">
        <v>4.3299999999999998E-2</v>
      </c>
      <c r="K52" s="128">
        <f>VLOOKUP($C52,'[1]Tabela CMED 2018'!F:K,6,0)*(1+$J52)</f>
        <v>865.83466999999985</v>
      </c>
      <c r="L52" s="128">
        <f>INDEX([2]Sheet2!T:T,MATCH($C52,[2]Sheet2!$A:$A,0))</f>
        <v>983.9</v>
      </c>
      <c r="M52" s="128">
        <f>INDEX([2]Sheet2!U:U,MATCH($C52,[2]Sheet2!$A:$A,0))</f>
        <v>1043.17</v>
      </c>
      <c r="N52" s="128">
        <f>INDEX([2]Sheet2!V:V,MATCH($C52,[2]Sheet2!$A:$A,0))</f>
        <v>1049.49</v>
      </c>
      <c r="O52" s="128">
        <f>INDEX([2]Sheet2!W:W,MATCH($C52,[2]Sheet2!$A:$A,0))</f>
        <v>1055.8900000000001</v>
      </c>
      <c r="P52" s="128">
        <f>INDEX([2]Sheet2!X:X,MATCH($C52,[2]Sheet2!$A:$A,0))</f>
        <v>1082.29</v>
      </c>
      <c r="Q52" s="128">
        <f>INDEX([2]Sheet2!Y:Y,MATCH($C52,[2]Sheet2!$A:$A,0))</f>
        <v>1043.17</v>
      </c>
      <c r="R52" s="124"/>
      <c r="S52" s="129">
        <f>K52/(IF($H52="Positiva",(VLOOKUP(S$7,'[1]Tabelas Master data'!$A$4:$B$16,2,0)),(VLOOKUP(S$7,'[1]Tabelas Master data'!$A$4:$C$16,3,0))))</f>
        <v>1196.9656380381498</v>
      </c>
      <c r="T52" s="129">
        <f>INDEX([2]Sheet2!AB:AB,MATCH($C52,[2]Sheet2!$A:$A,0))</f>
        <v>1360.18</v>
      </c>
      <c r="U52" s="129">
        <f>INDEX([2]Sheet2!AC:AC,MATCH($C52,[2]Sheet2!$A:$A,0))</f>
        <v>1442.12</v>
      </c>
      <c r="V52" s="129">
        <f>INDEX([2]Sheet2!AD:AD,MATCH($C52,[2]Sheet2!$A:$A,0))</f>
        <v>1450.86</v>
      </c>
      <c r="W52" s="129">
        <f>INDEX([2]Sheet2!AE:AE,MATCH($C52,[2]Sheet2!$A:$A,0))</f>
        <v>1459.71</v>
      </c>
      <c r="X52" s="129">
        <f>INDEX([2]Sheet2!AF:AF,MATCH($C52,[2]Sheet2!$A:$A,0))</f>
        <v>1496.2</v>
      </c>
      <c r="Y52" s="129">
        <f>INDEX([2]Sheet2!AG:AG,MATCH($C52,[2]Sheet2!$A:$A,0))</f>
        <v>1442.12</v>
      </c>
      <c r="Z52" s="124"/>
      <c r="AA52" s="128">
        <f t="shared" si="41"/>
        <v>691.28240052799993</v>
      </c>
      <c r="AB52" s="128">
        <f t="shared" si="42"/>
        <v>785.54575999999997</v>
      </c>
      <c r="AC52" s="128">
        <f t="shared" si="43"/>
        <v>832.86692800000003</v>
      </c>
      <c r="AD52" s="128">
        <f t="shared" si="44"/>
        <v>837.91281600000002</v>
      </c>
      <c r="AE52" s="128">
        <f t="shared" si="45"/>
        <v>843.02257600000007</v>
      </c>
      <c r="AF52" s="128">
        <f t="shared" si="46"/>
        <v>864.10033599999997</v>
      </c>
      <c r="AG52" s="128">
        <f t="shared" si="46"/>
        <v>832.86692800000003</v>
      </c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6"/>
      <c r="BK52" s="124"/>
      <c r="BL52" s="124"/>
      <c r="BM52" s="124"/>
      <c r="BN52" s="124"/>
      <c r="BO52" s="124"/>
      <c r="BP52" s="130">
        <f>VLOOKUP(BP$8,'[1]Tabelas Master data'!$V:$W,2,0)</f>
        <v>0.17</v>
      </c>
      <c r="BQ52" s="130">
        <f>VLOOKUP(BQ$8,'[1]Tabelas Master data'!$V:$W,2,0)</f>
        <v>0.17</v>
      </c>
      <c r="BR52" s="130">
        <f>VLOOKUP(BR$8,'[1]Tabelas Master data'!$V:$W,2,0)</f>
        <v>0.18</v>
      </c>
      <c r="BS52" s="130">
        <f>VLOOKUP(BS$8,'[1]Tabelas Master data'!$V:$W,2,0)</f>
        <v>0.18</v>
      </c>
      <c r="BT52" s="130">
        <f>VLOOKUP(BT$8,'[1]Tabelas Master data'!$V:$W,2,0)</f>
        <v>0.18</v>
      </c>
      <c r="BU52" s="130">
        <f>VLOOKUP(BU$8,'[1]Tabelas Master data'!$V:$W,2,0)</f>
        <v>0.18</v>
      </c>
      <c r="BV52" s="130">
        <f>VLOOKUP(BV$8,'[1]Tabelas Master data'!$V:$W,2,0)</f>
        <v>0.17</v>
      </c>
      <c r="BW52" s="130">
        <f>VLOOKUP(BW$8,'[1]Tabelas Master data'!$V:$W,2,0)</f>
        <v>0.17</v>
      </c>
      <c r="BX52" s="130">
        <f>VLOOKUP(BX$8,'[1]Tabelas Master data'!$V:$W,2,0)</f>
        <v>0.17</v>
      </c>
      <c r="BY52" s="130">
        <f>VLOOKUP(BY$8,'[1]Tabelas Master data'!$V:$W,2,0)</f>
        <v>0.18</v>
      </c>
      <c r="BZ52" s="130">
        <f>VLOOKUP(BZ$8,'[1]Tabelas Master data'!$V:$W,2,0)</f>
        <v>0.17</v>
      </c>
      <c r="CA52" s="130">
        <f>VLOOKUP(CA$8,'[1]Tabelas Master data'!$V:$W,2,0)</f>
        <v>0.17</v>
      </c>
      <c r="CB52" s="130">
        <f>VLOOKUP(CB$8,'[1]Tabelas Master data'!$V:$W,2,0)</f>
        <v>0.18</v>
      </c>
      <c r="CC52" s="130">
        <f>VLOOKUP(CC$8,'[1]Tabelas Master data'!$V:$W,2,0)</f>
        <v>0.17</v>
      </c>
      <c r="CD52" s="130">
        <f>VLOOKUP(CD$8,'[1]Tabelas Master data'!$V:$W,2,0)</f>
        <v>0.18</v>
      </c>
      <c r="CE52" s="130">
        <f>VLOOKUP(CE$8,'[1]Tabelas Master data'!$V:$W,2,0)</f>
        <v>0.18</v>
      </c>
      <c r="CF52" s="130">
        <f>VLOOKUP(CF$8,'[1]Tabelas Master data'!$V:$W,2,0)</f>
        <v>0.18</v>
      </c>
      <c r="CG52" s="130">
        <f>VLOOKUP(CG$8,'[1]Tabelas Master data'!$V:$W,2,0)</f>
        <v>0.18</v>
      </c>
      <c r="CH52" s="130">
        <f>VLOOKUP(CH$8,'[1]Tabelas Master data'!$V:$W,2,0)</f>
        <v>0.18</v>
      </c>
      <c r="CI52" s="130">
        <f>VLOOKUP(CI$8,'[1]Tabelas Master data'!$V:$W,2,0)</f>
        <v>0.18</v>
      </c>
      <c r="CJ52" s="130">
        <f>VLOOKUP(CJ$8,'[1]Tabelas Master data'!$V:$W,2,0)</f>
        <v>0.2</v>
      </c>
      <c r="CK52" s="132">
        <f>VLOOKUP(CK$8,'[1]Tabelas Master data'!$V:$W,2,0)</f>
        <v>0.17499999999999999</v>
      </c>
      <c r="CL52" s="130">
        <f>VLOOKUP(CL$8,'[1]Tabelas Master data'!$V:$W,2,0)</f>
        <v>0.17</v>
      </c>
      <c r="CM52" s="131">
        <v>0.12</v>
      </c>
      <c r="CN52" s="130">
        <f>VLOOKUP(CN$8,'[1]Tabelas Master data'!$V:$W,2,0)</f>
        <v>0.18</v>
      </c>
      <c r="CO52" s="130">
        <f>VLOOKUP(CO$8,'[1]Tabelas Master data'!$V:$W,2,0)</f>
        <v>0.18</v>
      </c>
      <c r="CP52" s="130">
        <f>VLOOKUP(CP$8,'[1]Tabelas Master data'!$V:$W,2,0)</f>
        <v>0.18</v>
      </c>
      <c r="CQ52" s="130">
        <f>VLOOKUP(CQ$8,'[1]Tabelas Master data'!$V:$W,2,0)</f>
        <v>0</v>
      </c>
      <c r="CR52" s="124"/>
      <c r="CS52" s="133">
        <f t="shared" si="49"/>
        <v>0.17000000000000004</v>
      </c>
      <c r="CT52" s="133">
        <f t="shared" si="49"/>
        <v>0.17000000000000004</v>
      </c>
      <c r="CU52" s="133">
        <f t="shared" si="49"/>
        <v>0.17999999999999994</v>
      </c>
      <c r="CV52" s="133">
        <f t="shared" si="49"/>
        <v>0.17999999999999994</v>
      </c>
      <c r="CW52" s="133">
        <f t="shared" si="48"/>
        <v>0.17999999999999994</v>
      </c>
      <c r="CX52" s="133">
        <f t="shared" si="48"/>
        <v>0.17999999999999994</v>
      </c>
      <c r="CY52" s="133">
        <f t="shared" si="48"/>
        <v>0.17000000000000004</v>
      </c>
      <c r="CZ52" s="133">
        <f t="shared" si="48"/>
        <v>0.17000000000000004</v>
      </c>
      <c r="DA52" s="133">
        <f t="shared" si="48"/>
        <v>0.17000000000000004</v>
      </c>
      <c r="DB52" s="133">
        <f t="shared" si="48"/>
        <v>0.17999999999999994</v>
      </c>
      <c r="DC52" s="133">
        <f t="shared" si="48"/>
        <v>0.17000000000000004</v>
      </c>
      <c r="DD52" s="133">
        <f t="shared" si="48"/>
        <v>0.17000000000000004</v>
      </c>
      <c r="DE52" s="133">
        <f t="shared" si="48"/>
        <v>0.17999999999999994</v>
      </c>
      <c r="DF52" s="133">
        <f t="shared" si="48"/>
        <v>0.17000000000000004</v>
      </c>
      <c r="DG52" s="133">
        <f t="shared" si="48"/>
        <v>0.17999999999999994</v>
      </c>
      <c r="DH52" s="133">
        <f t="shared" si="36"/>
        <v>0.17999999999999994</v>
      </c>
      <c r="DI52" s="133">
        <f t="shared" si="36"/>
        <v>0.17999999999999994</v>
      </c>
      <c r="DJ52" s="133">
        <f t="shared" si="36"/>
        <v>0.17999999999999994</v>
      </c>
      <c r="DK52" s="133">
        <f t="shared" si="36"/>
        <v>0.17999999999999994</v>
      </c>
      <c r="DL52" s="133">
        <f t="shared" si="40"/>
        <v>0.17999999999999994</v>
      </c>
      <c r="DM52" s="133">
        <f t="shared" si="40"/>
        <v>0.19999999999999996</v>
      </c>
      <c r="DN52" s="133">
        <f t="shared" si="40"/>
        <v>0.17500000000000004</v>
      </c>
      <c r="DO52" s="133">
        <f t="shared" si="40"/>
        <v>0.17000000000000004</v>
      </c>
      <c r="DP52" s="133">
        <f t="shared" si="40"/>
        <v>0.12</v>
      </c>
      <c r="DQ52" s="133">
        <f t="shared" si="40"/>
        <v>0.17999999999999994</v>
      </c>
      <c r="DR52" s="133">
        <f t="shared" si="40"/>
        <v>0.17999999999999994</v>
      </c>
      <c r="DS52" s="133">
        <f t="shared" si="40"/>
        <v>0.17999999999999994</v>
      </c>
      <c r="DT52" s="133">
        <f t="shared" si="40"/>
        <v>0</v>
      </c>
      <c r="DU52" s="124"/>
      <c r="DV52" s="124"/>
      <c r="DW52" s="124"/>
      <c r="DX52" s="124"/>
      <c r="DY52" s="124"/>
      <c r="DZ52" s="124"/>
      <c r="EA52" s="13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97"/>
      <c r="FA52" s="75"/>
      <c r="FC52" s="75"/>
    </row>
    <row r="53" spans="1:159" hidden="1" x14ac:dyDescent="0.25">
      <c r="A53" s="123" t="s">
        <v>191</v>
      </c>
      <c r="B53" s="124"/>
      <c r="C53" s="125">
        <v>7895197200028</v>
      </c>
      <c r="D53" s="126" t="s">
        <v>91</v>
      </c>
      <c r="E53" s="124" t="s">
        <v>192</v>
      </c>
      <c r="F53" s="124" t="s">
        <v>167</v>
      </c>
      <c r="G53" s="124"/>
      <c r="H53" s="124" t="str">
        <f>VLOOKUP(C53,'[1]Tabela CMED 2018'!F:AG,28,0)</f>
        <v>POSITIVA</v>
      </c>
      <c r="I53" s="126">
        <v>2</v>
      </c>
      <c r="J53" s="127">
        <v>4.3299999999999998E-2</v>
      </c>
      <c r="K53" s="128">
        <f>VLOOKUP($C53,'[1]Tabela CMED 2018'!F:K,6,0)*(1+$J53)</f>
        <v>1858.1277329999998</v>
      </c>
      <c r="L53" s="128">
        <f>INDEX([2]Sheet2!T:T,MATCH($C53,[2]Sheet2!$A:$A,0))</f>
        <v>2111.5100000000002</v>
      </c>
      <c r="M53" s="128">
        <f>INDEX([2]Sheet2!U:U,MATCH($C53,[2]Sheet2!$A:$A,0))</f>
        <v>2238.71</v>
      </c>
      <c r="N53" s="128">
        <f>INDEX([2]Sheet2!V:V,MATCH($C53,[2]Sheet2!$A:$A,0))</f>
        <v>2252.27</v>
      </c>
      <c r="O53" s="128">
        <f>INDEX([2]Sheet2!W:W,MATCH($C53,[2]Sheet2!$A:$A,0))</f>
        <v>2266.0100000000002</v>
      </c>
      <c r="P53" s="128">
        <f>INDEX([2]Sheet2!X:X,MATCH($C53,[2]Sheet2!$A:$A,0))</f>
        <v>2322.66</v>
      </c>
      <c r="Q53" s="128">
        <f>INDEX([2]Sheet2!Y:Y,MATCH($C53,[2]Sheet2!$A:$A,0))</f>
        <v>2238.71</v>
      </c>
      <c r="R53" s="124"/>
      <c r="S53" s="129">
        <f>K53/(IF($H53="Positiva",(VLOOKUP(S$7,'[1]Tabelas Master data'!$A$4:$B$16,2,0)),(VLOOKUP(S$7,'[1]Tabelas Master data'!$A$4:$C$16,3,0))))</f>
        <v>2568.7525858565191</v>
      </c>
      <c r="T53" s="129">
        <f>INDEX([2]Sheet2!AB:AB,MATCH($C53,[2]Sheet2!$A:$A,0))</f>
        <v>2919.04</v>
      </c>
      <c r="U53" s="129">
        <f>INDEX([2]Sheet2!AC:AC,MATCH($C53,[2]Sheet2!$A:$A,0))</f>
        <v>3094.89</v>
      </c>
      <c r="V53" s="129">
        <f>INDEX([2]Sheet2!AD:AD,MATCH($C53,[2]Sheet2!$A:$A,0))</f>
        <v>3113.63</v>
      </c>
      <c r="W53" s="129">
        <f>INDEX([2]Sheet2!AE:AE,MATCH($C53,[2]Sheet2!$A:$A,0))</f>
        <v>3132.62</v>
      </c>
      <c r="X53" s="129">
        <f>INDEX([2]Sheet2!AF:AF,MATCH($C53,[2]Sheet2!$A:$A,0))</f>
        <v>3210.94</v>
      </c>
      <c r="Y53" s="129">
        <f>INDEX([2]Sheet2!AG:AG,MATCH($C53,[2]Sheet2!$A:$A,0))</f>
        <v>3094.89</v>
      </c>
      <c r="Z53" s="124"/>
      <c r="AA53" s="128">
        <f t="shared" si="41"/>
        <v>1483.5291820271998</v>
      </c>
      <c r="AB53" s="128">
        <f t="shared" si="42"/>
        <v>1685.8295840000001</v>
      </c>
      <c r="AC53" s="128">
        <f t="shared" si="43"/>
        <v>1787.386064</v>
      </c>
      <c r="AD53" s="128">
        <f t="shared" si="44"/>
        <v>1798.212368</v>
      </c>
      <c r="AE53" s="128">
        <f t="shared" si="45"/>
        <v>1809.1823840000002</v>
      </c>
      <c r="AF53" s="128">
        <f t="shared" si="46"/>
        <v>1854.4117439999998</v>
      </c>
      <c r="AG53" s="128">
        <f t="shared" si="46"/>
        <v>1787.386064</v>
      </c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6"/>
      <c r="BK53" s="124"/>
      <c r="BL53" s="124"/>
      <c r="BM53" s="124"/>
      <c r="BN53" s="124"/>
      <c r="BO53" s="124"/>
      <c r="BP53" s="130">
        <f>VLOOKUP(BP$8,'[1]Tabelas Master data'!$V:$W,2,0)</f>
        <v>0.17</v>
      </c>
      <c r="BQ53" s="130">
        <f>VLOOKUP(BQ$8,'[1]Tabelas Master data'!$V:$W,2,0)</f>
        <v>0.17</v>
      </c>
      <c r="BR53" s="130">
        <f>VLOOKUP(BR$8,'[1]Tabelas Master data'!$V:$W,2,0)</f>
        <v>0.18</v>
      </c>
      <c r="BS53" s="130">
        <f>VLOOKUP(BS$8,'[1]Tabelas Master data'!$V:$W,2,0)</f>
        <v>0.18</v>
      </c>
      <c r="BT53" s="130">
        <f>VLOOKUP(BT$8,'[1]Tabelas Master data'!$V:$W,2,0)</f>
        <v>0.18</v>
      </c>
      <c r="BU53" s="130">
        <f>VLOOKUP(BU$8,'[1]Tabelas Master data'!$V:$W,2,0)</f>
        <v>0.18</v>
      </c>
      <c r="BV53" s="130">
        <f>VLOOKUP(BV$8,'[1]Tabelas Master data'!$V:$W,2,0)</f>
        <v>0.17</v>
      </c>
      <c r="BW53" s="130">
        <f>VLOOKUP(BW$8,'[1]Tabelas Master data'!$V:$W,2,0)</f>
        <v>0.17</v>
      </c>
      <c r="BX53" s="130">
        <f>VLOOKUP(BX$8,'[1]Tabelas Master data'!$V:$W,2,0)</f>
        <v>0.17</v>
      </c>
      <c r="BY53" s="130">
        <f>VLOOKUP(BY$8,'[1]Tabelas Master data'!$V:$W,2,0)</f>
        <v>0.18</v>
      </c>
      <c r="BZ53" s="130">
        <f>VLOOKUP(BZ$8,'[1]Tabelas Master data'!$V:$W,2,0)</f>
        <v>0.17</v>
      </c>
      <c r="CA53" s="130">
        <f>VLOOKUP(CA$8,'[1]Tabelas Master data'!$V:$W,2,0)</f>
        <v>0.17</v>
      </c>
      <c r="CB53" s="130">
        <f>VLOOKUP(CB$8,'[1]Tabelas Master data'!$V:$W,2,0)</f>
        <v>0.18</v>
      </c>
      <c r="CC53" s="130">
        <f>VLOOKUP(CC$8,'[1]Tabelas Master data'!$V:$W,2,0)</f>
        <v>0.17</v>
      </c>
      <c r="CD53" s="130">
        <f>VLOOKUP(CD$8,'[1]Tabelas Master data'!$V:$W,2,0)</f>
        <v>0.18</v>
      </c>
      <c r="CE53" s="130">
        <f>VLOOKUP(CE$8,'[1]Tabelas Master data'!$V:$W,2,0)</f>
        <v>0.18</v>
      </c>
      <c r="CF53" s="130">
        <f>VLOOKUP(CF$8,'[1]Tabelas Master data'!$V:$W,2,0)</f>
        <v>0.18</v>
      </c>
      <c r="CG53" s="130">
        <f>VLOOKUP(CG$8,'[1]Tabelas Master data'!$V:$W,2,0)</f>
        <v>0.18</v>
      </c>
      <c r="CH53" s="130">
        <f>VLOOKUP(CH$8,'[1]Tabelas Master data'!$V:$W,2,0)</f>
        <v>0.18</v>
      </c>
      <c r="CI53" s="130">
        <f>VLOOKUP(CI$8,'[1]Tabelas Master data'!$V:$W,2,0)</f>
        <v>0.18</v>
      </c>
      <c r="CJ53" s="130">
        <f>VLOOKUP(CJ$8,'[1]Tabelas Master data'!$V:$W,2,0)</f>
        <v>0.2</v>
      </c>
      <c r="CK53" s="132">
        <f>VLOOKUP(CK$8,'[1]Tabelas Master data'!$V:$W,2,0)</f>
        <v>0.17499999999999999</v>
      </c>
      <c r="CL53" s="130">
        <f>VLOOKUP(CL$8,'[1]Tabelas Master data'!$V:$W,2,0)</f>
        <v>0.17</v>
      </c>
      <c r="CM53" s="131">
        <v>0.12</v>
      </c>
      <c r="CN53" s="130">
        <f>VLOOKUP(CN$8,'[1]Tabelas Master data'!$V:$W,2,0)</f>
        <v>0.18</v>
      </c>
      <c r="CO53" s="130">
        <f>VLOOKUP(CO$8,'[1]Tabelas Master data'!$V:$W,2,0)</f>
        <v>0.18</v>
      </c>
      <c r="CP53" s="130">
        <f>VLOOKUP(CP$8,'[1]Tabelas Master data'!$V:$W,2,0)</f>
        <v>0.18</v>
      </c>
      <c r="CQ53" s="130">
        <f>VLOOKUP(CQ$8,'[1]Tabelas Master data'!$V:$W,2,0)</f>
        <v>0</v>
      </c>
      <c r="CR53" s="124"/>
      <c r="CS53" s="133">
        <f t="shared" si="49"/>
        <v>0.17000000000000004</v>
      </c>
      <c r="CT53" s="133">
        <f t="shared" si="49"/>
        <v>0.17000000000000004</v>
      </c>
      <c r="CU53" s="133">
        <f t="shared" si="49"/>
        <v>0.17999999999999994</v>
      </c>
      <c r="CV53" s="133">
        <f t="shared" si="49"/>
        <v>0.17999999999999994</v>
      </c>
      <c r="CW53" s="133">
        <f t="shared" si="48"/>
        <v>0.17999999999999994</v>
      </c>
      <c r="CX53" s="133">
        <f t="shared" si="48"/>
        <v>0.17999999999999994</v>
      </c>
      <c r="CY53" s="133">
        <f t="shared" si="48"/>
        <v>0.17000000000000004</v>
      </c>
      <c r="CZ53" s="133">
        <f t="shared" si="48"/>
        <v>0.17000000000000004</v>
      </c>
      <c r="DA53" s="133">
        <f t="shared" si="48"/>
        <v>0.17000000000000004</v>
      </c>
      <c r="DB53" s="133">
        <f t="shared" si="48"/>
        <v>0.17999999999999994</v>
      </c>
      <c r="DC53" s="133">
        <f t="shared" si="48"/>
        <v>0.17000000000000004</v>
      </c>
      <c r="DD53" s="133">
        <f t="shared" si="48"/>
        <v>0.17000000000000004</v>
      </c>
      <c r="DE53" s="133">
        <f t="shared" si="48"/>
        <v>0.17999999999999994</v>
      </c>
      <c r="DF53" s="133">
        <f t="shared" si="48"/>
        <v>0.17000000000000004</v>
      </c>
      <c r="DG53" s="133">
        <f t="shared" si="48"/>
        <v>0.17999999999999994</v>
      </c>
      <c r="DH53" s="133">
        <f t="shared" si="36"/>
        <v>0.17999999999999994</v>
      </c>
      <c r="DI53" s="133">
        <f t="shared" si="36"/>
        <v>0.17999999999999994</v>
      </c>
      <c r="DJ53" s="133">
        <f t="shared" si="36"/>
        <v>0.17999999999999994</v>
      </c>
      <c r="DK53" s="133">
        <f t="shared" si="36"/>
        <v>0.17999999999999994</v>
      </c>
      <c r="DL53" s="133">
        <f t="shared" si="40"/>
        <v>0.17999999999999994</v>
      </c>
      <c r="DM53" s="133">
        <f t="shared" si="40"/>
        <v>0.19999999999999996</v>
      </c>
      <c r="DN53" s="133">
        <f t="shared" si="40"/>
        <v>0.17500000000000004</v>
      </c>
      <c r="DO53" s="133">
        <f t="shared" si="40"/>
        <v>0.17000000000000004</v>
      </c>
      <c r="DP53" s="133">
        <f t="shared" si="40"/>
        <v>0.12</v>
      </c>
      <c r="DQ53" s="133">
        <f t="shared" si="40"/>
        <v>0.17999999999999994</v>
      </c>
      <c r="DR53" s="133">
        <f t="shared" si="40"/>
        <v>0.17999999999999994</v>
      </c>
      <c r="DS53" s="133">
        <f t="shared" si="40"/>
        <v>0.17999999999999994</v>
      </c>
      <c r="DT53" s="133">
        <f t="shared" si="40"/>
        <v>0</v>
      </c>
      <c r="DU53" s="124"/>
      <c r="DV53" s="124"/>
      <c r="DW53" s="124"/>
      <c r="DX53" s="124"/>
      <c r="DY53" s="124"/>
      <c r="DZ53" s="124"/>
      <c r="EA53" s="13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97"/>
      <c r="FA53" s="75"/>
      <c r="FC53" s="75"/>
    </row>
    <row r="54" spans="1:159" hidden="1" x14ac:dyDescent="0.25">
      <c r="A54" s="123" t="s">
        <v>193</v>
      </c>
      <c r="B54" s="124"/>
      <c r="C54" s="125">
        <v>5413787009794</v>
      </c>
      <c r="D54" s="126" t="s">
        <v>91</v>
      </c>
      <c r="E54" s="124" t="s">
        <v>194</v>
      </c>
      <c r="F54" s="124" t="s">
        <v>167</v>
      </c>
      <c r="G54" s="124"/>
      <c r="H54" s="124" t="str">
        <f>VLOOKUP(C54,'[1]Tabela CMED 2018'!F:AG,28,0)</f>
        <v>NEGATIVA</v>
      </c>
      <c r="I54" s="126">
        <v>1</v>
      </c>
      <c r="J54" s="127">
        <v>4.3299999999999998E-2</v>
      </c>
      <c r="K54" s="128">
        <f>VLOOKUP($C54,'[1]Tabela CMED 2018'!F:K,6,0)*(1+$J54)</f>
        <v>114.23091699999998</v>
      </c>
      <c r="L54" s="128">
        <f>INDEX([2]Sheet2!T:T,MATCH($C54,[2]Sheet2!$A:$A,0))</f>
        <v>132</v>
      </c>
      <c r="M54" s="128">
        <f>INDEX([2]Sheet2!U:U,MATCH($C54,[2]Sheet2!$A:$A,0))</f>
        <v>141.16</v>
      </c>
      <c r="N54" s="128">
        <f>INDEX([2]Sheet2!V:V,MATCH($C54,[2]Sheet2!$A:$A,0))</f>
        <v>142.13999999999999</v>
      </c>
      <c r="O54" s="128">
        <f>INDEX([2]Sheet2!W:W,MATCH($C54,[2]Sheet2!$A:$A,0))</f>
        <v>143.13999999999999</v>
      </c>
      <c r="P54" s="128">
        <f>INDEX([2]Sheet2!X:X,MATCH($C54,[2]Sheet2!$A:$A,0))</f>
        <v>147.29</v>
      </c>
      <c r="Q54" s="128">
        <f>INDEX([2]Sheet2!Y:Y,MATCH($C54,[2]Sheet2!$A:$A,0))</f>
        <v>122.88</v>
      </c>
      <c r="R54" s="124"/>
      <c r="S54" s="129">
        <f>K54/(IF($H54="Positiva",(VLOOKUP(S$7,'[1]Tabelas Master data'!$A$4:$B$16,2,0)),(VLOOKUP(S$7,'[1]Tabelas Master data'!$A$4:$C$16,3,0))))</f>
        <v>153.23670810003028</v>
      </c>
      <c r="T54" s="129">
        <f>INDEX([2]Sheet2!AB:AB,MATCH($C54,[2]Sheet2!$A:$A,0))</f>
        <v>176.32</v>
      </c>
      <c r="U54" s="129">
        <f>INDEX([2]Sheet2!AC:AC,MATCH($C54,[2]Sheet2!$A:$A,0))</f>
        <v>188.16</v>
      </c>
      <c r="V54" s="129">
        <f>INDEX([2]Sheet2!AD:AD,MATCH($C54,[2]Sheet2!$A:$A,0))</f>
        <v>189.42</v>
      </c>
      <c r="W54" s="129">
        <f>INDEX([2]Sheet2!AE:AE,MATCH($C54,[2]Sheet2!$A:$A,0))</f>
        <v>190.71</v>
      </c>
      <c r="X54" s="129">
        <f>INDEX([2]Sheet2!AF:AF,MATCH($C54,[2]Sheet2!$A:$A,0))</f>
        <v>196.05</v>
      </c>
      <c r="Y54" s="129">
        <f>INDEX([2]Sheet2!AG:AG,MATCH($C54,[2]Sheet2!$A:$A,0))</f>
        <v>169.87</v>
      </c>
      <c r="Z54" s="124"/>
      <c r="AA54" s="128">
        <f t="shared" si="41"/>
        <v>91.201964132799986</v>
      </c>
      <c r="AB54" s="128">
        <f t="shared" si="42"/>
        <v>105.3888</v>
      </c>
      <c r="AC54" s="128">
        <f t="shared" si="43"/>
        <v>112.702144</v>
      </c>
      <c r="AD54" s="128">
        <f t="shared" si="44"/>
        <v>113.48457599999999</v>
      </c>
      <c r="AE54" s="128">
        <f t="shared" si="45"/>
        <v>114.28297599999999</v>
      </c>
      <c r="AF54" s="128">
        <f t="shared" si="46"/>
        <v>117.59633599999999</v>
      </c>
      <c r="AG54" s="128">
        <f t="shared" si="46"/>
        <v>98.10739199999999</v>
      </c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6"/>
      <c r="BK54" s="124"/>
      <c r="BL54" s="124"/>
      <c r="BM54" s="124"/>
      <c r="BN54" s="124"/>
      <c r="BO54" s="124"/>
      <c r="BP54" s="130">
        <f>VLOOKUP(BP$8,'[1]Tabelas Master data'!$V:$W,2,0)</f>
        <v>0.17</v>
      </c>
      <c r="BQ54" s="130">
        <f>VLOOKUP(BQ$8,'[1]Tabelas Master data'!$V:$W,2,0)</f>
        <v>0.17</v>
      </c>
      <c r="BR54" s="130">
        <f>VLOOKUP(BR$8,'[1]Tabelas Master data'!$V:$W,2,0)</f>
        <v>0.18</v>
      </c>
      <c r="BS54" s="130">
        <f>VLOOKUP(BS$8,'[1]Tabelas Master data'!$V:$W,2,0)</f>
        <v>0.18</v>
      </c>
      <c r="BT54" s="130">
        <f>VLOOKUP(BT$8,'[1]Tabelas Master data'!$V:$W,2,0)</f>
        <v>0.18</v>
      </c>
      <c r="BU54" s="130">
        <f>VLOOKUP(BU$8,'[1]Tabelas Master data'!$V:$W,2,0)</f>
        <v>0.18</v>
      </c>
      <c r="BV54" s="130">
        <f>VLOOKUP(BV$8,'[1]Tabelas Master data'!$V:$W,2,0)</f>
        <v>0.17</v>
      </c>
      <c r="BW54" s="130">
        <f>VLOOKUP(BW$8,'[1]Tabelas Master data'!$V:$W,2,0)</f>
        <v>0.17</v>
      </c>
      <c r="BX54" s="130">
        <f>VLOOKUP(BX$8,'[1]Tabelas Master data'!$V:$W,2,0)</f>
        <v>0.17</v>
      </c>
      <c r="BY54" s="130">
        <f>VLOOKUP(BY$8,'[1]Tabelas Master data'!$V:$W,2,0)</f>
        <v>0.18</v>
      </c>
      <c r="BZ54" s="130">
        <f>VLOOKUP(BZ$8,'[1]Tabelas Master data'!$V:$W,2,0)</f>
        <v>0.17</v>
      </c>
      <c r="CA54" s="130">
        <f>VLOOKUP(CA$8,'[1]Tabelas Master data'!$V:$W,2,0)</f>
        <v>0.17</v>
      </c>
      <c r="CB54" s="130">
        <f>VLOOKUP(CB$8,'[1]Tabelas Master data'!$V:$W,2,0)</f>
        <v>0.18</v>
      </c>
      <c r="CC54" s="130">
        <f>VLOOKUP(CC$8,'[1]Tabelas Master data'!$V:$W,2,0)</f>
        <v>0.17</v>
      </c>
      <c r="CD54" s="130">
        <f>VLOOKUP(CD$8,'[1]Tabelas Master data'!$V:$W,2,0)</f>
        <v>0.18</v>
      </c>
      <c r="CE54" s="130">
        <f>VLOOKUP(CE$8,'[1]Tabelas Master data'!$V:$W,2,0)</f>
        <v>0.18</v>
      </c>
      <c r="CF54" s="130">
        <f>VLOOKUP(CF$8,'[1]Tabelas Master data'!$V:$W,2,0)</f>
        <v>0.18</v>
      </c>
      <c r="CG54" s="130">
        <f>VLOOKUP(CG$8,'[1]Tabelas Master data'!$V:$W,2,0)</f>
        <v>0.18</v>
      </c>
      <c r="CH54" s="130">
        <f>VLOOKUP(CH$8,'[1]Tabelas Master data'!$V:$W,2,0)</f>
        <v>0.18</v>
      </c>
      <c r="CI54" s="130">
        <f>VLOOKUP(CI$8,'[1]Tabelas Master data'!$V:$W,2,0)</f>
        <v>0.18</v>
      </c>
      <c r="CJ54" s="130">
        <f>VLOOKUP(CJ$8,'[1]Tabelas Master data'!$V:$W,2,0)</f>
        <v>0.2</v>
      </c>
      <c r="CK54" s="132">
        <f>VLOOKUP(CK$8,'[1]Tabelas Master data'!$V:$W,2,0)</f>
        <v>0.17499999999999999</v>
      </c>
      <c r="CL54" s="130">
        <f>VLOOKUP(CL$8,'[1]Tabelas Master data'!$V:$W,2,0)</f>
        <v>0.17</v>
      </c>
      <c r="CM54" s="131">
        <v>0.12</v>
      </c>
      <c r="CN54" s="130">
        <f>VLOOKUP(CN$8,'[1]Tabelas Master data'!$V:$W,2,0)</f>
        <v>0.18</v>
      </c>
      <c r="CO54" s="130">
        <f>VLOOKUP(CO$8,'[1]Tabelas Master data'!$V:$W,2,0)</f>
        <v>0.18</v>
      </c>
      <c r="CP54" s="130">
        <f>VLOOKUP(CP$8,'[1]Tabelas Master data'!$V:$W,2,0)</f>
        <v>0.18</v>
      </c>
      <c r="CQ54" s="130">
        <f>VLOOKUP(CQ$8,'[1]Tabelas Master data'!$V:$W,2,0)</f>
        <v>0</v>
      </c>
      <c r="CR54" s="124"/>
      <c r="CS54" s="133">
        <f t="shared" si="49"/>
        <v>0.17000000000000004</v>
      </c>
      <c r="CT54" s="133">
        <f t="shared" si="49"/>
        <v>0.17000000000000004</v>
      </c>
      <c r="CU54" s="133">
        <f t="shared" si="49"/>
        <v>0.17999999999999994</v>
      </c>
      <c r="CV54" s="133">
        <f t="shared" si="49"/>
        <v>0.17999999999999994</v>
      </c>
      <c r="CW54" s="133">
        <f t="shared" si="48"/>
        <v>0.17999999999999994</v>
      </c>
      <c r="CX54" s="133">
        <f t="shared" si="48"/>
        <v>0.17999999999999994</v>
      </c>
      <c r="CY54" s="133">
        <f t="shared" si="48"/>
        <v>0.17000000000000004</v>
      </c>
      <c r="CZ54" s="133">
        <f t="shared" si="48"/>
        <v>0.17000000000000004</v>
      </c>
      <c r="DA54" s="133">
        <f t="shared" si="48"/>
        <v>0.17000000000000004</v>
      </c>
      <c r="DB54" s="133">
        <f t="shared" si="48"/>
        <v>0.17999999999999994</v>
      </c>
      <c r="DC54" s="133">
        <f t="shared" si="48"/>
        <v>0.17000000000000004</v>
      </c>
      <c r="DD54" s="133">
        <f t="shared" si="48"/>
        <v>0.17000000000000004</v>
      </c>
      <c r="DE54" s="133">
        <f t="shared" si="48"/>
        <v>0.17999999999999994</v>
      </c>
      <c r="DF54" s="133">
        <f t="shared" si="48"/>
        <v>0.17000000000000004</v>
      </c>
      <c r="DG54" s="133">
        <f t="shared" si="48"/>
        <v>0.17999999999999994</v>
      </c>
      <c r="DH54" s="133">
        <f t="shared" si="36"/>
        <v>0.17999999999999994</v>
      </c>
      <c r="DI54" s="133">
        <f t="shared" si="36"/>
        <v>0.17999999999999994</v>
      </c>
      <c r="DJ54" s="133">
        <f t="shared" si="36"/>
        <v>0.17999999999999994</v>
      </c>
      <c r="DK54" s="133">
        <f t="shared" si="36"/>
        <v>0.17999999999999994</v>
      </c>
      <c r="DL54" s="133">
        <f t="shared" si="40"/>
        <v>0.17999999999999994</v>
      </c>
      <c r="DM54" s="133">
        <f t="shared" si="40"/>
        <v>0.19999999999999996</v>
      </c>
      <c r="DN54" s="133">
        <f t="shared" si="40"/>
        <v>0.17500000000000004</v>
      </c>
      <c r="DO54" s="133">
        <f t="shared" si="40"/>
        <v>0.17000000000000004</v>
      </c>
      <c r="DP54" s="133">
        <f t="shared" si="40"/>
        <v>0.12</v>
      </c>
      <c r="DQ54" s="133">
        <f t="shared" si="40"/>
        <v>0.17999999999999994</v>
      </c>
      <c r="DR54" s="133">
        <f t="shared" si="40"/>
        <v>0.17999999999999994</v>
      </c>
      <c r="DS54" s="133">
        <f t="shared" si="40"/>
        <v>0.17999999999999994</v>
      </c>
      <c r="DT54" s="133">
        <f t="shared" si="40"/>
        <v>0</v>
      </c>
      <c r="DU54" s="124"/>
      <c r="DV54" s="124"/>
      <c r="DW54" s="124"/>
      <c r="DX54" s="124"/>
      <c r="DY54" s="124"/>
      <c r="DZ54" s="124"/>
      <c r="EA54" s="13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4"/>
      <c r="EU54" s="124"/>
      <c r="EV54" s="124"/>
      <c r="EW54" s="124"/>
      <c r="EX54" s="124"/>
      <c r="EY54" s="97"/>
      <c r="FA54" s="75"/>
      <c r="FC54" s="75"/>
    </row>
    <row r="55" spans="1:159" hidden="1" x14ac:dyDescent="0.25">
      <c r="A55" s="123" t="s">
        <v>193</v>
      </c>
      <c r="B55" s="124"/>
      <c r="C55" s="125">
        <v>5413787011797</v>
      </c>
      <c r="D55" s="126" t="s">
        <v>91</v>
      </c>
      <c r="E55" s="124" t="s">
        <v>195</v>
      </c>
      <c r="F55" s="124" t="s">
        <v>167</v>
      </c>
      <c r="G55" s="124"/>
      <c r="H55" s="124" t="str">
        <f>VLOOKUP(C55,'[1]Tabela CMED 2018'!F:AG,28,0)</f>
        <v>NEGATIVA</v>
      </c>
      <c r="I55" s="126">
        <v>1</v>
      </c>
      <c r="J55" s="127">
        <v>4.3299999999999998E-2</v>
      </c>
      <c r="K55" s="128">
        <f>VLOOKUP($C55,'[1]Tabela CMED 2018'!F:K,6,0)*(1+$J55)</f>
        <v>148.68068299999999</v>
      </c>
      <c r="L55" s="128">
        <f>INDEX([2]Sheet2!T:T,MATCH($C55,[2]Sheet2!$A:$A,0))</f>
        <v>171.81</v>
      </c>
      <c r="M55" s="128">
        <f>INDEX([2]Sheet2!U:U,MATCH($C55,[2]Sheet2!$A:$A,0))</f>
        <v>183.73</v>
      </c>
      <c r="N55" s="128">
        <f>INDEX([2]Sheet2!V:V,MATCH($C55,[2]Sheet2!$A:$A,0))</f>
        <v>185.01</v>
      </c>
      <c r="O55" s="128">
        <f>INDEX([2]Sheet2!W:W,MATCH($C55,[2]Sheet2!$A:$A,0))</f>
        <v>186.31</v>
      </c>
      <c r="P55" s="128">
        <f>INDEX([2]Sheet2!X:X,MATCH($C55,[2]Sheet2!$A:$A,0))</f>
        <v>191.71</v>
      </c>
      <c r="Q55" s="128">
        <f>INDEX([2]Sheet2!Y:Y,MATCH($C55,[2]Sheet2!$A:$A,0))</f>
        <v>159.94</v>
      </c>
      <c r="R55" s="124"/>
      <c r="S55" s="129">
        <f>K55/(IF($H55="Positiva",(VLOOKUP(S$7,'[1]Tabelas Master data'!$A$4:$B$16,2,0)),(VLOOKUP(S$7,'[1]Tabelas Master data'!$A$4:$C$16,3,0))))</f>
        <v>199.44984264622633</v>
      </c>
      <c r="T55" s="129">
        <f>INDEX([2]Sheet2!AB:AB,MATCH($C55,[2]Sheet2!$A:$A,0))</f>
        <v>229.5</v>
      </c>
      <c r="U55" s="129">
        <f>INDEX([2]Sheet2!AC:AC,MATCH($C55,[2]Sheet2!$A:$A,0))</f>
        <v>244.9</v>
      </c>
      <c r="V55" s="129">
        <f>INDEX([2]Sheet2!AD:AD,MATCH($C55,[2]Sheet2!$A:$A,0))</f>
        <v>246.55</v>
      </c>
      <c r="W55" s="129">
        <f>INDEX([2]Sheet2!AE:AE,MATCH($C55,[2]Sheet2!$A:$A,0))</f>
        <v>248.23</v>
      </c>
      <c r="X55" s="129">
        <f>INDEX([2]Sheet2!AF:AF,MATCH($C55,[2]Sheet2!$A:$A,0))</f>
        <v>255.17</v>
      </c>
      <c r="Y55" s="129">
        <f>INDEX([2]Sheet2!AG:AG,MATCH($C55,[2]Sheet2!$A:$A,0))</f>
        <v>221.11</v>
      </c>
      <c r="Z55" s="124"/>
      <c r="AA55" s="128">
        <f t="shared" si="41"/>
        <v>118.70665730719999</v>
      </c>
      <c r="AB55" s="128">
        <f t="shared" si="42"/>
        <v>137.173104</v>
      </c>
      <c r="AC55" s="128">
        <f t="shared" si="43"/>
        <v>146.690032</v>
      </c>
      <c r="AD55" s="128">
        <f t="shared" si="44"/>
        <v>147.711984</v>
      </c>
      <c r="AE55" s="128">
        <f t="shared" si="45"/>
        <v>148.74990400000002</v>
      </c>
      <c r="AF55" s="128">
        <f t="shared" si="46"/>
        <v>153.06126399999999</v>
      </c>
      <c r="AG55" s="128">
        <f t="shared" si="46"/>
        <v>127.696096</v>
      </c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6"/>
      <c r="BK55" s="124"/>
      <c r="BL55" s="124"/>
      <c r="BM55" s="124"/>
      <c r="BN55" s="124"/>
      <c r="BO55" s="124"/>
      <c r="BP55" s="130">
        <f>VLOOKUP(BP$8,'[1]Tabelas Master data'!$V:$W,2,0)</f>
        <v>0.17</v>
      </c>
      <c r="BQ55" s="130">
        <f>VLOOKUP(BQ$8,'[1]Tabelas Master data'!$V:$W,2,0)</f>
        <v>0.17</v>
      </c>
      <c r="BR55" s="130">
        <f>VLOOKUP(BR$8,'[1]Tabelas Master data'!$V:$W,2,0)</f>
        <v>0.18</v>
      </c>
      <c r="BS55" s="130">
        <f>VLOOKUP(BS$8,'[1]Tabelas Master data'!$V:$W,2,0)</f>
        <v>0.18</v>
      </c>
      <c r="BT55" s="130">
        <f>VLOOKUP(BT$8,'[1]Tabelas Master data'!$V:$W,2,0)</f>
        <v>0.18</v>
      </c>
      <c r="BU55" s="130">
        <f>VLOOKUP(BU$8,'[1]Tabelas Master data'!$V:$W,2,0)</f>
        <v>0.18</v>
      </c>
      <c r="BV55" s="130">
        <f>VLOOKUP(BV$8,'[1]Tabelas Master data'!$V:$W,2,0)</f>
        <v>0.17</v>
      </c>
      <c r="BW55" s="130">
        <f>VLOOKUP(BW$8,'[1]Tabelas Master data'!$V:$W,2,0)</f>
        <v>0.17</v>
      </c>
      <c r="BX55" s="130">
        <f>VLOOKUP(BX$8,'[1]Tabelas Master data'!$V:$W,2,0)</f>
        <v>0.17</v>
      </c>
      <c r="BY55" s="130">
        <f>VLOOKUP(BY$8,'[1]Tabelas Master data'!$V:$W,2,0)</f>
        <v>0.18</v>
      </c>
      <c r="BZ55" s="130">
        <f>VLOOKUP(BZ$8,'[1]Tabelas Master data'!$V:$W,2,0)</f>
        <v>0.17</v>
      </c>
      <c r="CA55" s="130">
        <f>VLOOKUP(CA$8,'[1]Tabelas Master data'!$V:$W,2,0)</f>
        <v>0.17</v>
      </c>
      <c r="CB55" s="130">
        <f>VLOOKUP(CB$8,'[1]Tabelas Master data'!$V:$W,2,0)</f>
        <v>0.18</v>
      </c>
      <c r="CC55" s="130">
        <f>VLOOKUP(CC$8,'[1]Tabelas Master data'!$V:$W,2,0)</f>
        <v>0.17</v>
      </c>
      <c r="CD55" s="130">
        <f>VLOOKUP(CD$8,'[1]Tabelas Master data'!$V:$W,2,0)</f>
        <v>0.18</v>
      </c>
      <c r="CE55" s="130">
        <f>VLOOKUP(CE$8,'[1]Tabelas Master data'!$V:$W,2,0)</f>
        <v>0.18</v>
      </c>
      <c r="CF55" s="130">
        <f>VLOOKUP(CF$8,'[1]Tabelas Master data'!$V:$W,2,0)</f>
        <v>0.18</v>
      </c>
      <c r="CG55" s="130">
        <f>VLOOKUP(CG$8,'[1]Tabelas Master data'!$V:$W,2,0)</f>
        <v>0.18</v>
      </c>
      <c r="CH55" s="130">
        <f>VLOOKUP(CH$8,'[1]Tabelas Master data'!$V:$W,2,0)</f>
        <v>0.18</v>
      </c>
      <c r="CI55" s="130">
        <f>VLOOKUP(CI$8,'[1]Tabelas Master data'!$V:$W,2,0)</f>
        <v>0.18</v>
      </c>
      <c r="CJ55" s="130">
        <f>VLOOKUP(CJ$8,'[1]Tabelas Master data'!$V:$W,2,0)</f>
        <v>0.2</v>
      </c>
      <c r="CK55" s="132">
        <f>VLOOKUP(CK$8,'[1]Tabelas Master data'!$V:$W,2,0)</f>
        <v>0.17499999999999999</v>
      </c>
      <c r="CL55" s="130">
        <f>VLOOKUP(CL$8,'[1]Tabelas Master data'!$V:$W,2,0)</f>
        <v>0.17</v>
      </c>
      <c r="CM55" s="131">
        <v>0.12</v>
      </c>
      <c r="CN55" s="130">
        <f>VLOOKUP(CN$8,'[1]Tabelas Master data'!$V:$W,2,0)</f>
        <v>0.18</v>
      </c>
      <c r="CO55" s="130">
        <f>VLOOKUP(CO$8,'[1]Tabelas Master data'!$V:$W,2,0)</f>
        <v>0.18</v>
      </c>
      <c r="CP55" s="130">
        <f>VLOOKUP(CP$8,'[1]Tabelas Master data'!$V:$W,2,0)</f>
        <v>0.18</v>
      </c>
      <c r="CQ55" s="130">
        <f>VLOOKUP(CQ$8,'[1]Tabelas Master data'!$V:$W,2,0)</f>
        <v>0</v>
      </c>
      <c r="CR55" s="124"/>
      <c r="CS55" s="133">
        <f t="shared" si="49"/>
        <v>0.17000000000000004</v>
      </c>
      <c r="CT55" s="133">
        <f t="shared" si="49"/>
        <v>0.17000000000000004</v>
      </c>
      <c r="CU55" s="133">
        <f t="shared" si="49"/>
        <v>0.17999999999999994</v>
      </c>
      <c r="CV55" s="133">
        <f t="shared" si="49"/>
        <v>0.17999999999999994</v>
      </c>
      <c r="CW55" s="133">
        <f t="shared" si="48"/>
        <v>0.17999999999999994</v>
      </c>
      <c r="CX55" s="133">
        <f t="shared" si="48"/>
        <v>0.17999999999999994</v>
      </c>
      <c r="CY55" s="133">
        <f t="shared" si="48"/>
        <v>0.17000000000000004</v>
      </c>
      <c r="CZ55" s="133">
        <f t="shared" si="48"/>
        <v>0.17000000000000004</v>
      </c>
      <c r="DA55" s="133">
        <f t="shared" si="48"/>
        <v>0.17000000000000004</v>
      </c>
      <c r="DB55" s="133">
        <f t="shared" si="48"/>
        <v>0.17999999999999994</v>
      </c>
      <c r="DC55" s="133">
        <f t="shared" si="48"/>
        <v>0.17000000000000004</v>
      </c>
      <c r="DD55" s="133">
        <f t="shared" si="48"/>
        <v>0.17000000000000004</v>
      </c>
      <c r="DE55" s="133">
        <f t="shared" si="48"/>
        <v>0.17999999999999994</v>
      </c>
      <c r="DF55" s="133">
        <f t="shared" si="48"/>
        <v>0.17000000000000004</v>
      </c>
      <c r="DG55" s="133">
        <f t="shared" si="48"/>
        <v>0.17999999999999994</v>
      </c>
      <c r="DH55" s="133">
        <f t="shared" si="36"/>
        <v>0.17999999999999994</v>
      </c>
      <c r="DI55" s="133">
        <f t="shared" si="36"/>
        <v>0.17999999999999994</v>
      </c>
      <c r="DJ55" s="133">
        <f t="shared" si="36"/>
        <v>0.17999999999999994</v>
      </c>
      <c r="DK55" s="133">
        <f t="shared" si="36"/>
        <v>0.17999999999999994</v>
      </c>
      <c r="DL55" s="133">
        <f t="shared" si="40"/>
        <v>0.17999999999999994</v>
      </c>
      <c r="DM55" s="133">
        <f t="shared" si="40"/>
        <v>0.19999999999999996</v>
      </c>
      <c r="DN55" s="133">
        <f t="shared" si="40"/>
        <v>0.17500000000000004</v>
      </c>
      <c r="DO55" s="133">
        <f t="shared" si="40"/>
        <v>0.17000000000000004</v>
      </c>
      <c r="DP55" s="133">
        <f t="shared" si="40"/>
        <v>0.12</v>
      </c>
      <c r="DQ55" s="133">
        <f t="shared" si="40"/>
        <v>0.17999999999999994</v>
      </c>
      <c r="DR55" s="133">
        <f t="shared" si="40"/>
        <v>0.17999999999999994</v>
      </c>
      <c r="DS55" s="133">
        <f t="shared" si="40"/>
        <v>0.17999999999999994</v>
      </c>
      <c r="DT55" s="133">
        <f t="shared" si="40"/>
        <v>0</v>
      </c>
      <c r="DU55" s="124"/>
      <c r="DV55" s="124"/>
      <c r="DW55" s="124"/>
      <c r="DX55" s="124"/>
      <c r="DY55" s="124"/>
      <c r="DZ55" s="124"/>
      <c r="EA55" s="13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4"/>
      <c r="EW55" s="124"/>
      <c r="EX55" s="124"/>
      <c r="EY55" s="97"/>
      <c r="FA55" s="75"/>
      <c r="FC55" s="75"/>
    </row>
    <row r="56" spans="1:159" hidden="1" x14ac:dyDescent="0.25">
      <c r="A56" s="123" t="s">
        <v>196</v>
      </c>
      <c r="B56" s="124"/>
      <c r="C56" s="125">
        <v>7895197130288</v>
      </c>
      <c r="D56" s="126" t="s">
        <v>91</v>
      </c>
      <c r="E56" s="124" t="s">
        <v>197</v>
      </c>
      <c r="F56" s="124" t="s">
        <v>167</v>
      </c>
      <c r="G56" s="124"/>
      <c r="H56" s="124" t="str">
        <f>VLOOKUP(C56,'[1]Tabela CMED 2018'!F:AG,28,0)</f>
        <v>POSITIVA</v>
      </c>
      <c r="I56" s="126">
        <v>2</v>
      </c>
      <c r="J56" s="127">
        <v>4.3299999999999998E-2</v>
      </c>
      <c r="K56" s="128">
        <f>VLOOKUP($C56,'[1]Tabela CMED 2018'!F:K,6,0)*(1+$J56)</f>
        <v>504.21645699999999</v>
      </c>
      <c r="L56" s="128">
        <f>INDEX([2]Sheet2!T:T,MATCH($C56,[2]Sheet2!$A:$A,0))</f>
        <v>572.97</v>
      </c>
      <c r="M56" s="128">
        <f>INDEX([2]Sheet2!U:U,MATCH($C56,[2]Sheet2!$A:$A,0))</f>
        <v>607.49</v>
      </c>
      <c r="N56" s="128">
        <f>INDEX([2]Sheet2!V:V,MATCH($C56,[2]Sheet2!$A:$A,0))</f>
        <v>611.16999999999996</v>
      </c>
      <c r="O56" s="128">
        <f>INDEX([2]Sheet2!W:W,MATCH($C56,[2]Sheet2!$A:$A,0))</f>
        <v>614.9</v>
      </c>
      <c r="P56" s="128">
        <f>INDEX([2]Sheet2!X:X,MATCH($C56,[2]Sheet2!$A:$A,0))</f>
        <v>630.27</v>
      </c>
      <c r="Q56" s="128">
        <f>INDEX([2]Sheet2!Y:Y,MATCH($C56,[2]Sheet2!$A:$A,0))</f>
        <v>607.49</v>
      </c>
      <c r="R56" s="124"/>
      <c r="S56" s="129">
        <f>K56/(IF($H56="Positiva",(VLOOKUP(S$7,'[1]Tabelas Master data'!$A$4:$B$16,2,0)),(VLOOKUP(S$7,'[1]Tabelas Master data'!$A$4:$C$16,3,0))))</f>
        <v>697.0496724996475</v>
      </c>
      <c r="T56" s="129">
        <f>INDEX([2]Sheet2!AB:AB,MATCH($C56,[2]Sheet2!$A:$A,0))</f>
        <v>792.1</v>
      </c>
      <c r="U56" s="129">
        <f>INDEX([2]Sheet2!AC:AC,MATCH($C56,[2]Sheet2!$A:$A,0))</f>
        <v>839.82</v>
      </c>
      <c r="V56" s="129">
        <f>INDEX([2]Sheet2!AD:AD,MATCH($C56,[2]Sheet2!$A:$A,0))</f>
        <v>844.91</v>
      </c>
      <c r="W56" s="129">
        <f>INDEX([2]Sheet2!AE:AE,MATCH($C56,[2]Sheet2!$A:$A,0))</f>
        <v>850.06</v>
      </c>
      <c r="X56" s="129">
        <f>INDEX([2]Sheet2!AF:AF,MATCH($C56,[2]Sheet2!$A:$A,0))</f>
        <v>871.31</v>
      </c>
      <c r="Y56" s="129">
        <f>INDEX([2]Sheet2!AG:AG,MATCH($C56,[2]Sheet2!$A:$A,0))</f>
        <v>839.82</v>
      </c>
      <c r="Z56" s="124"/>
      <c r="AA56" s="128">
        <f t="shared" ref="AA56:AE64" si="50">K56*(1-$AI$6)</f>
        <v>402.56641926880002</v>
      </c>
      <c r="AB56" s="128">
        <f t="shared" si="50"/>
        <v>457.459248</v>
      </c>
      <c r="AC56" s="128">
        <f t="shared" si="50"/>
        <v>485.020016</v>
      </c>
      <c r="AD56" s="128">
        <f t="shared" si="50"/>
        <v>487.95812799999999</v>
      </c>
      <c r="AE56" s="128">
        <f t="shared" si="50"/>
        <v>490.93615999999997</v>
      </c>
      <c r="AF56" s="128">
        <f t="shared" si="46"/>
        <v>503.20756799999998</v>
      </c>
      <c r="AG56" s="128">
        <f t="shared" si="46"/>
        <v>485.020016</v>
      </c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6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32"/>
      <c r="CL56" s="124"/>
      <c r="CM56" s="126"/>
      <c r="CN56" s="124"/>
      <c r="CO56" s="124"/>
      <c r="CP56" s="124"/>
      <c r="CQ56" s="124"/>
      <c r="CR56" s="124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24"/>
      <c r="DV56" s="124"/>
      <c r="DW56" s="124"/>
      <c r="DX56" s="124"/>
      <c r="DY56" s="124"/>
      <c r="DZ56" s="124"/>
      <c r="EA56" s="134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97"/>
      <c r="FA56" s="75"/>
      <c r="FC56" s="75"/>
    </row>
    <row r="57" spans="1:159" hidden="1" x14ac:dyDescent="0.25">
      <c r="A57" s="123" t="s">
        <v>185</v>
      </c>
      <c r="B57" s="124"/>
      <c r="C57" s="125">
        <v>4030729003552</v>
      </c>
      <c r="D57" s="126" t="s">
        <v>91</v>
      </c>
      <c r="E57" s="124" t="s">
        <v>198</v>
      </c>
      <c r="F57" s="124" t="s">
        <v>167</v>
      </c>
      <c r="G57" s="124"/>
      <c r="H57" s="124" t="str">
        <f>VLOOKUP(C57,'[1]Tabela CMED 2018'!F:AG,28,0)</f>
        <v>NEGATIVA</v>
      </c>
      <c r="I57" s="126">
        <v>2</v>
      </c>
      <c r="J57" s="127">
        <v>4.3299999999999998E-2</v>
      </c>
      <c r="K57" s="128">
        <f>VLOOKUP($C57,'[1]Tabela CMED 2018'!F:K,6,0)*(1+$J57)</f>
        <v>72.008565999999988</v>
      </c>
      <c r="L57" s="128">
        <f>INDEX([2]Sheet2!T:T,MATCH($C57,[2]Sheet2!$A:$A,0))</f>
        <v>83.21</v>
      </c>
      <c r="M57" s="128">
        <f>INDEX([2]Sheet2!U:U,MATCH($C57,[2]Sheet2!$A:$A,0))</f>
        <v>88.98</v>
      </c>
      <c r="N57" s="128">
        <f>INDEX([2]Sheet2!V:V,MATCH($C57,[2]Sheet2!$A:$A,0))</f>
        <v>89.6</v>
      </c>
      <c r="O57" s="128">
        <f>INDEX([2]Sheet2!W:W,MATCH($C57,[2]Sheet2!$A:$A,0))</f>
        <v>90.24</v>
      </c>
      <c r="P57" s="128">
        <f>INDEX([2]Sheet2!X:X,MATCH($C57,[2]Sheet2!$A:$A,0))</f>
        <v>92.85</v>
      </c>
      <c r="Q57" s="128">
        <f>INDEX([2]Sheet2!Y:Y,MATCH($C57,[2]Sheet2!$A:$A,0))</f>
        <v>77.459999999999994</v>
      </c>
      <c r="R57" s="124"/>
      <c r="S57" s="129">
        <f>K57/(IF($H57="Positiva",(VLOOKUP(S$7,'[1]Tabelas Master data'!$A$4:$B$16,2,0)),(VLOOKUP(S$7,'[1]Tabelas Master data'!$A$4:$C$16,3,0))))</f>
        <v>96.596927509946951</v>
      </c>
      <c r="T57" s="129">
        <f>INDEX([2]Sheet2!AB:AB,MATCH($C57,[2]Sheet2!$A:$A,0))</f>
        <v>111.15</v>
      </c>
      <c r="U57" s="129">
        <f>INDEX([2]Sheet2!AC:AC,MATCH($C57,[2]Sheet2!$A:$A,0))</f>
        <v>118.6</v>
      </c>
      <c r="V57" s="129">
        <f>INDEX([2]Sheet2!AD:AD,MATCH($C57,[2]Sheet2!$A:$A,0))</f>
        <v>119.4</v>
      </c>
      <c r="W57" s="129">
        <f>INDEX([2]Sheet2!AE:AE,MATCH($C57,[2]Sheet2!$A:$A,0))</f>
        <v>120.22</v>
      </c>
      <c r="X57" s="129">
        <f>INDEX([2]Sheet2!AF:AF,MATCH($C57,[2]Sheet2!$A:$A,0))</f>
        <v>123.59</v>
      </c>
      <c r="Y57" s="129">
        <f>INDEX([2]Sheet2!AG:AG,MATCH($C57,[2]Sheet2!$A:$A,0))</f>
        <v>107.08</v>
      </c>
      <c r="Z57" s="124"/>
      <c r="AA57" s="128">
        <f t="shared" si="50"/>
        <v>57.491639094399993</v>
      </c>
      <c r="AB57" s="128">
        <f t="shared" si="50"/>
        <v>66.43486399999999</v>
      </c>
      <c r="AC57" s="128">
        <f t="shared" si="50"/>
        <v>71.041632000000007</v>
      </c>
      <c r="AD57" s="128">
        <f t="shared" si="50"/>
        <v>71.536639999999991</v>
      </c>
      <c r="AE57" s="128">
        <f t="shared" si="50"/>
        <v>72.047615999999991</v>
      </c>
      <c r="AF57" s="128">
        <f t="shared" si="46"/>
        <v>74.131439999999998</v>
      </c>
      <c r="AG57" s="128">
        <f t="shared" si="46"/>
        <v>61.844063999999996</v>
      </c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6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32"/>
      <c r="CL57" s="124"/>
      <c r="CM57" s="126"/>
      <c r="CN57" s="124"/>
      <c r="CO57" s="124"/>
      <c r="CP57" s="124"/>
      <c r="CQ57" s="124"/>
      <c r="CR57" s="124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24"/>
      <c r="DV57" s="124"/>
      <c r="DW57" s="124"/>
      <c r="DX57" s="124"/>
      <c r="DY57" s="124"/>
      <c r="DZ57" s="124"/>
      <c r="EA57" s="134"/>
      <c r="EB57" s="124"/>
      <c r="EC57" s="124"/>
      <c r="ED57" s="124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97"/>
      <c r="FA57" s="75"/>
      <c r="FC57" s="75"/>
    </row>
    <row r="58" spans="1:159" hidden="1" x14ac:dyDescent="0.25">
      <c r="A58" s="123" t="s">
        <v>199</v>
      </c>
      <c r="B58" s="124"/>
      <c r="C58" s="125">
        <v>7895197130073</v>
      </c>
      <c r="D58" s="126" t="s">
        <v>91</v>
      </c>
      <c r="E58" s="124" t="s">
        <v>200</v>
      </c>
      <c r="F58" s="124" t="s">
        <v>167</v>
      </c>
      <c r="G58" s="124"/>
      <c r="H58" s="124" t="str">
        <f>VLOOKUP(C58,'[1]Tabela CMED 2018'!F:AG,28,0)</f>
        <v>POSITIVA</v>
      </c>
      <c r="I58" s="126">
        <v>3</v>
      </c>
      <c r="J58" s="127">
        <v>4.3299999999999998E-2</v>
      </c>
      <c r="K58" s="128">
        <f>VLOOKUP($C58,'[1]Tabela CMED 2018'!F:K,6,0)*(1+$J58)</f>
        <v>68.492644999999996</v>
      </c>
      <c r="L58" s="128">
        <f>INDEX([2]Sheet2!T:T,MATCH($C58,[2]Sheet2!$A:$A,0))</f>
        <v>77.83</v>
      </c>
      <c r="M58" s="128">
        <f>INDEX([2]Sheet2!U:U,MATCH($C58,[2]Sheet2!$A:$A,0))</f>
        <v>82.52</v>
      </c>
      <c r="N58" s="128">
        <f>INDEX([2]Sheet2!V:V,MATCH($C58,[2]Sheet2!$A:$A,0))</f>
        <v>83.02</v>
      </c>
      <c r="O58" s="128">
        <f>INDEX([2]Sheet2!W:W,MATCH($C58,[2]Sheet2!$A:$A,0))</f>
        <v>83.53</v>
      </c>
      <c r="P58" s="128">
        <f>INDEX([2]Sheet2!X:X,MATCH($C58,[2]Sheet2!$A:$A,0))</f>
        <v>85.62</v>
      </c>
      <c r="Q58" s="128">
        <f>INDEX([2]Sheet2!Y:Y,MATCH($C58,[2]Sheet2!$A:$A,0))</f>
        <v>82.52</v>
      </c>
      <c r="R58" s="124"/>
      <c r="S58" s="129">
        <f>K58/(IF($H58="Positiva",(VLOOKUP(S$7,'[1]Tabelas Master data'!$A$4:$B$16,2,0)),(VLOOKUP(S$7,'[1]Tabelas Master data'!$A$4:$C$16,3,0))))</f>
        <v>94.687063666953293</v>
      </c>
      <c r="T58" s="129">
        <f>INDEX([2]Sheet2!AB:AB,MATCH($C58,[2]Sheet2!$A:$A,0))</f>
        <v>107.6</v>
      </c>
      <c r="U58" s="129">
        <f>INDEX([2]Sheet2!AC:AC,MATCH($C58,[2]Sheet2!$A:$A,0))</f>
        <v>114.08</v>
      </c>
      <c r="V58" s="129">
        <f>INDEX([2]Sheet2!AD:AD,MATCH($C58,[2]Sheet2!$A:$A,0))</f>
        <v>114.77</v>
      </c>
      <c r="W58" s="129">
        <f>INDEX([2]Sheet2!AE:AE,MATCH($C58,[2]Sheet2!$A:$A,0))</f>
        <v>115.47</v>
      </c>
      <c r="X58" s="129">
        <f>INDEX([2]Sheet2!AF:AF,MATCH($C58,[2]Sheet2!$A:$A,0))</f>
        <v>118.36</v>
      </c>
      <c r="Y58" s="129">
        <f>INDEX([2]Sheet2!AG:AG,MATCH($C58,[2]Sheet2!$A:$A,0))</f>
        <v>114.08</v>
      </c>
      <c r="Z58" s="124"/>
      <c r="AA58" s="128">
        <f t="shared" si="50"/>
        <v>54.684527767999995</v>
      </c>
      <c r="AB58" s="128">
        <f t="shared" si="50"/>
        <v>62.139471999999998</v>
      </c>
      <c r="AC58" s="128">
        <f t="shared" si="50"/>
        <v>65.883967999999996</v>
      </c>
      <c r="AD58" s="128">
        <f t="shared" si="50"/>
        <v>66.283168000000003</v>
      </c>
      <c r="AE58" s="128">
        <f t="shared" si="50"/>
        <v>66.690352000000004</v>
      </c>
      <c r="AF58" s="128">
        <f t="shared" si="46"/>
        <v>68.359008000000003</v>
      </c>
      <c r="AG58" s="128">
        <f t="shared" si="46"/>
        <v>65.883967999999996</v>
      </c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6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32"/>
      <c r="CL58" s="124"/>
      <c r="CM58" s="126"/>
      <c r="CN58" s="124"/>
      <c r="CO58" s="124"/>
      <c r="CP58" s="124"/>
      <c r="CQ58" s="124"/>
      <c r="CR58" s="124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24"/>
      <c r="DV58" s="124"/>
      <c r="DW58" s="124"/>
      <c r="DX58" s="124"/>
      <c r="DY58" s="124"/>
      <c r="DZ58" s="124"/>
      <c r="EA58" s="13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97"/>
      <c r="FA58" s="75"/>
      <c r="FC58" s="75"/>
    </row>
    <row r="59" spans="1:159" hidden="1" x14ac:dyDescent="0.25">
      <c r="A59" s="123" t="s">
        <v>201</v>
      </c>
      <c r="B59" s="124"/>
      <c r="C59" s="125">
        <v>7895197130257</v>
      </c>
      <c r="D59" s="126" t="s">
        <v>91</v>
      </c>
      <c r="E59" s="124" t="s">
        <v>202</v>
      </c>
      <c r="F59" s="124" t="s">
        <v>167</v>
      </c>
      <c r="G59" s="124"/>
      <c r="H59" s="124" t="str">
        <f>VLOOKUP(C59,'[1]Tabela CMED 2018'!F:AG,28,0)</f>
        <v>POSITIVA</v>
      </c>
      <c r="I59" s="126">
        <v>3</v>
      </c>
      <c r="J59" s="127">
        <v>4.3299999999999998E-2</v>
      </c>
      <c r="K59" s="128">
        <f>VLOOKUP($C59,'[1]Tabela CMED 2018'!F:K,6,0)*(1+$J59)</f>
        <v>981.52620699999989</v>
      </c>
      <c r="L59" s="128">
        <f>INDEX([2]Sheet2!T:T,MATCH($C59,[2]Sheet2!$A:$A,0))</f>
        <v>1115.3800000000001</v>
      </c>
      <c r="M59" s="128">
        <f>INDEX([2]Sheet2!U:U,MATCH($C59,[2]Sheet2!$A:$A,0))</f>
        <v>1182.57</v>
      </c>
      <c r="N59" s="128">
        <f>INDEX([2]Sheet2!V:V,MATCH($C59,[2]Sheet2!$A:$A,0))</f>
        <v>1189.73</v>
      </c>
      <c r="O59" s="128">
        <f>INDEX([2]Sheet2!W:W,MATCH($C59,[2]Sheet2!$A:$A,0))</f>
        <v>1196.99</v>
      </c>
      <c r="P59" s="128">
        <f>INDEX([2]Sheet2!X:X,MATCH($C59,[2]Sheet2!$A:$A,0))</f>
        <v>1226.9100000000001</v>
      </c>
      <c r="Q59" s="128">
        <f>INDEX([2]Sheet2!Y:Y,MATCH($C59,[2]Sheet2!$A:$A,0))</f>
        <v>1182.57</v>
      </c>
      <c r="R59" s="124"/>
      <c r="S59" s="129">
        <f>K59/(IF($H59="Positiva",(VLOOKUP(S$7,'[1]Tabelas Master data'!$A$4:$B$16,2,0)),(VLOOKUP(S$7,'[1]Tabelas Master data'!$A$4:$C$16,3,0))))</f>
        <v>1356.9024010241126</v>
      </c>
      <c r="T59" s="129">
        <f>INDEX([2]Sheet2!AB:AB,MATCH($C59,[2]Sheet2!$A:$A,0))</f>
        <v>1541.95</v>
      </c>
      <c r="U59" s="129">
        <f>INDEX([2]Sheet2!AC:AC,MATCH($C59,[2]Sheet2!$A:$A,0))</f>
        <v>1634.83</v>
      </c>
      <c r="V59" s="129">
        <f>INDEX([2]Sheet2!AD:AD,MATCH($C59,[2]Sheet2!$A:$A,0))</f>
        <v>1644.73</v>
      </c>
      <c r="W59" s="129">
        <f>INDEX([2]Sheet2!AE:AE,MATCH($C59,[2]Sheet2!$A:$A,0))</f>
        <v>1654.77</v>
      </c>
      <c r="X59" s="129">
        <f>INDEX([2]Sheet2!AF:AF,MATCH($C59,[2]Sheet2!$A:$A,0))</f>
        <v>1696.13</v>
      </c>
      <c r="Y59" s="129">
        <f>INDEX([2]Sheet2!AG:AG,MATCH($C59,[2]Sheet2!$A:$A,0))</f>
        <v>1634.83</v>
      </c>
      <c r="Z59" s="124"/>
      <c r="AA59" s="128">
        <f t="shared" si="50"/>
        <v>783.65052366879991</v>
      </c>
      <c r="AB59" s="128">
        <f t="shared" si="50"/>
        <v>890.51939200000004</v>
      </c>
      <c r="AC59" s="128">
        <f t="shared" si="50"/>
        <v>944.16388799999993</v>
      </c>
      <c r="AD59" s="128">
        <f t="shared" si="50"/>
        <v>949.88043200000004</v>
      </c>
      <c r="AE59" s="128">
        <f t="shared" si="50"/>
        <v>955.67681600000003</v>
      </c>
      <c r="AF59" s="128">
        <f t="shared" si="46"/>
        <v>979.56494400000008</v>
      </c>
      <c r="AG59" s="128">
        <f t="shared" si="46"/>
        <v>944.16388799999993</v>
      </c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6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32"/>
      <c r="CL59" s="124"/>
      <c r="CM59" s="126"/>
      <c r="CN59" s="124"/>
      <c r="CO59" s="124"/>
      <c r="CP59" s="124"/>
      <c r="CQ59" s="124"/>
      <c r="CR59" s="124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24"/>
      <c r="DV59" s="124"/>
      <c r="DW59" s="124"/>
      <c r="DX59" s="124"/>
      <c r="DY59" s="124"/>
      <c r="DZ59" s="124"/>
      <c r="EA59" s="13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4"/>
      <c r="EU59" s="124"/>
      <c r="EV59" s="124"/>
      <c r="EW59" s="124"/>
      <c r="EX59" s="124"/>
      <c r="EY59" s="97"/>
      <c r="FA59" s="75"/>
      <c r="FC59" s="75"/>
    </row>
    <row r="60" spans="1:159" hidden="1" x14ac:dyDescent="0.25">
      <c r="A60" s="123" t="s">
        <v>203</v>
      </c>
      <c r="B60" s="124"/>
      <c r="C60" s="125">
        <v>7895197130097</v>
      </c>
      <c r="D60" s="126"/>
      <c r="E60" s="124" t="s">
        <v>204</v>
      </c>
      <c r="F60" s="124" t="s">
        <v>205</v>
      </c>
      <c r="G60" s="124"/>
      <c r="H60" s="124" t="str">
        <f>VLOOKUP(C60,'[1]Tabela CMED 2018'!F:AG,28,0)</f>
        <v>POSITIVA</v>
      </c>
      <c r="I60" s="126">
        <v>3</v>
      </c>
      <c r="J60" s="127">
        <v>4.3299999999999998E-2</v>
      </c>
      <c r="K60" s="128">
        <f>VLOOKUP($C60,'[1]Tabela CMED 2018'!F:K,6,0)*(1+$J60)</f>
        <v>134.25184400000001</v>
      </c>
      <c r="L60" s="128">
        <f>INDEX([2]Sheet2!T:T,MATCH($C60,[2]Sheet2!$A:$A,0))</f>
        <v>152.56</v>
      </c>
      <c r="M60" s="128">
        <f>INDEX([2]Sheet2!U:U,MATCH($C60,[2]Sheet2!$A:$A,0))</f>
        <v>161.75</v>
      </c>
      <c r="N60" s="128">
        <f>INDEX([2]Sheet2!V:V,MATCH($C60,[2]Sheet2!$A:$A,0))</f>
        <v>162.72999999999999</v>
      </c>
      <c r="O60" s="128">
        <f>INDEX([2]Sheet2!W:W,MATCH($C60,[2]Sheet2!$A:$A,0))</f>
        <v>163.72999999999999</v>
      </c>
      <c r="P60" s="128">
        <f>INDEX([2]Sheet2!X:X,MATCH($C60,[2]Sheet2!$A:$A,0))</f>
        <v>167.82</v>
      </c>
      <c r="Q60" s="128">
        <f>INDEX([2]Sheet2!Y:Y,MATCH($C60,[2]Sheet2!$A:$A,0))</f>
        <v>161.75</v>
      </c>
      <c r="R60" s="124"/>
      <c r="S60" s="129">
        <f>K60/(IF($H60="Positiva",(VLOOKUP(S$7,'[1]Tabelas Master data'!$A$4:$B$16,2,0)),(VLOOKUP(S$7,'[1]Tabelas Master data'!$A$4:$C$16,3,0))))</f>
        <v>185.5952985935042</v>
      </c>
      <c r="T60" s="129">
        <f>INDEX([2]Sheet2!AB:AB,MATCH($C60,[2]Sheet2!$A:$A,0))</f>
        <v>210.91</v>
      </c>
      <c r="U60" s="129">
        <f>INDEX([2]Sheet2!AC:AC,MATCH($C60,[2]Sheet2!$A:$A,0))</f>
        <v>223.61</v>
      </c>
      <c r="V60" s="129">
        <f>INDEX([2]Sheet2!AD:AD,MATCH($C60,[2]Sheet2!$A:$A,0))</f>
        <v>224.96</v>
      </c>
      <c r="W60" s="129">
        <f>INDEX([2]Sheet2!AE:AE,MATCH($C60,[2]Sheet2!$A:$A,0))</f>
        <v>226.34</v>
      </c>
      <c r="X60" s="129">
        <f>INDEX([2]Sheet2!AF:AF,MATCH($C60,[2]Sheet2!$A:$A,0))</f>
        <v>232</v>
      </c>
      <c r="Y60" s="129">
        <f>INDEX([2]Sheet2!AG:AG,MATCH($C60,[2]Sheet2!$A:$A,0))</f>
        <v>223.61</v>
      </c>
      <c r="Z60" s="124"/>
      <c r="AA60" s="128">
        <f t="shared" si="50"/>
        <v>107.18667224960001</v>
      </c>
      <c r="AB60" s="128">
        <f t="shared" si="50"/>
        <v>121.803904</v>
      </c>
      <c r="AC60" s="128">
        <f t="shared" si="50"/>
        <v>129.1412</v>
      </c>
      <c r="AD60" s="128">
        <f t="shared" si="50"/>
        <v>129.923632</v>
      </c>
      <c r="AE60" s="128">
        <f t="shared" si="50"/>
        <v>130.72203199999998</v>
      </c>
      <c r="AF60" s="128">
        <f t="shared" si="46"/>
        <v>133.98748799999998</v>
      </c>
      <c r="AG60" s="128">
        <f t="shared" si="46"/>
        <v>129.1412</v>
      </c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6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6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32"/>
      <c r="CL60" s="124"/>
      <c r="CM60" s="126"/>
      <c r="CN60" s="124"/>
      <c r="CO60" s="124"/>
      <c r="CP60" s="124"/>
      <c r="CQ60" s="124"/>
      <c r="CR60" s="124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  <c r="DQ60" s="135"/>
      <c r="DR60" s="135"/>
      <c r="DS60" s="135"/>
      <c r="DT60" s="135"/>
      <c r="DU60" s="124"/>
      <c r="DV60" s="124"/>
      <c r="DW60" s="124"/>
      <c r="DX60" s="124"/>
      <c r="DY60" s="124"/>
      <c r="DZ60" s="124"/>
      <c r="EA60" s="13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24"/>
      <c r="EU60" s="124"/>
      <c r="EV60" s="124"/>
      <c r="EW60" s="124"/>
      <c r="EX60" s="124"/>
      <c r="EY60" s="97"/>
    </row>
    <row r="61" spans="1:159" hidden="1" x14ac:dyDescent="0.25">
      <c r="A61" s="123" t="s">
        <v>203</v>
      </c>
      <c r="B61" s="124"/>
      <c r="C61" s="125">
        <v>7895197130042</v>
      </c>
      <c r="D61" s="126"/>
      <c r="E61" s="124" t="s">
        <v>204</v>
      </c>
      <c r="F61" s="124" t="s">
        <v>205</v>
      </c>
      <c r="G61" s="124"/>
      <c r="H61" s="124" t="str">
        <f>VLOOKUP(C61,'[1]Tabela CMED 2018'!F:AG,28,0)</f>
        <v>POSITIVA</v>
      </c>
      <c r="I61" s="126">
        <v>3</v>
      </c>
      <c r="J61" s="127">
        <v>4.3299999999999998E-2</v>
      </c>
      <c r="K61" s="128">
        <f>VLOOKUP($C61,'[1]Tabela CMED 2018'!F:K,6,0)*(1+$J61)</f>
        <v>170.172663</v>
      </c>
      <c r="L61" s="128">
        <f>INDEX([2]Sheet2!T:T,MATCH($C61,[2]Sheet2!$A:$A,0))</f>
        <v>193.37</v>
      </c>
      <c r="M61" s="128">
        <f>INDEX([2]Sheet2!U:U,MATCH($C61,[2]Sheet2!$A:$A,0))</f>
        <v>205.02</v>
      </c>
      <c r="N61" s="128">
        <f>INDEX([2]Sheet2!V:V,MATCH($C61,[2]Sheet2!$A:$A,0))</f>
        <v>206.27</v>
      </c>
      <c r="O61" s="128">
        <f>INDEX([2]Sheet2!W:W,MATCH($C61,[2]Sheet2!$A:$A,0))</f>
        <v>207.52</v>
      </c>
      <c r="P61" s="128">
        <f>INDEX([2]Sheet2!X:X,MATCH($C61,[2]Sheet2!$A:$A,0))</f>
        <v>212.71</v>
      </c>
      <c r="Q61" s="128">
        <f>INDEX([2]Sheet2!Y:Y,MATCH($C61,[2]Sheet2!$A:$A,0))</f>
        <v>205.02</v>
      </c>
      <c r="R61" s="124"/>
      <c r="S61" s="129">
        <f>K61/(IF($H61="Positiva",(VLOOKUP(S$7,'[1]Tabelas Master data'!$A$4:$B$16,2,0)),(VLOOKUP(S$7,'[1]Tabelas Master data'!$A$4:$C$16,3,0))))</f>
        <v>235.2537236057388</v>
      </c>
      <c r="T61" s="129">
        <f>INDEX([2]Sheet2!AB:AB,MATCH($C61,[2]Sheet2!$A:$A,0))</f>
        <v>267.32</v>
      </c>
      <c r="U61" s="129">
        <f>INDEX([2]Sheet2!AC:AC,MATCH($C61,[2]Sheet2!$A:$A,0))</f>
        <v>283.43</v>
      </c>
      <c r="V61" s="129">
        <f>INDEX([2]Sheet2!AD:AD,MATCH($C61,[2]Sheet2!$A:$A,0))</f>
        <v>285.16000000000003</v>
      </c>
      <c r="W61" s="129">
        <f>INDEX([2]Sheet2!AE:AE,MATCH($C61,[2]Sheet2!$A:$A,0))</f>
        <v>286.89</v>
      </c>
      <c r="X61" s="129">
        <f>INDEX([2]Sheet2!AF:AF,MATCH($C61,[2]Sheet2!$A:$A,0))</f>
        <v>294.06</v>
      </c>
      <c r="Y61" s="129">
        <f>INDEX([2]Sheet2!AG:AG,MATCH($C61,[2]Sheet2!$A:$A,0))</f>
        <v>283.43</v>
      </c>
      <c r="Z61" s="124"/>
      <c r="AA61" s="128">
        <f t="shared" si="50"/>
        <v>135.8658541392</v>
      </c>
      <c r="AB61" s="128">
        <f t="shared" si="50"/>
        <v>154.386608</v>
      </c>
      <c r="AC61" s="128">
        <f t="shared" si="50"/>
        <v>163.68796800000001</v>
      </c>
      <c r="AD61" s="128">
        <f t="shared" si="50"/>
        <v>164.685968</v>
      </c>
      <c r="AE61" s="128">
        <f t="shared" si="50"/>
        <v>165.68396800000002</v>
      </c>
      <c r="AF61" s="128">
        <f t="shared" si="46"/>
        <v>169.827664</v>
      </c>
      <c r="AG61" s="128">
        <f t="shared" si="46"/>
        <v>163.68796800000001</v>
      </c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6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6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32"/>
      <c r="CL61" s="124"/>
      <c r="CM61" s="126"/>
      <c r="CN61" s="124"/>
      <c r="CO61" s="124"/>
      <c r="CP61" s="124"/>
      <c r="CQ61" s="124"/>
      <c r="CR61" s="124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24"/>
      <c r="DV61" s="124"/>
      <c r="DW61" s="124"/>
      <c r="DX61" s="124"/>
      <c r="DY61" s="124"/>
      <c r="DZ61" s="124"/>
      <c r="EA61" s="134"/>
      <c r="EB61" s="124"/>
      <c r="EC61" s="124"/>
      <c r="ED61" s="124"/>
      <c r="EE61" s="124"/>
      <c r="EF61" s="124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4"/>
      <c r="ET61" s="124"/>
      <c r="EU61" s="124"/>
      <c r="EV61" s="124"/>
      <c r="EW61" s="124"/>
      <c r="EX61" s="124"/>
      <c r="EY61" s="97"/>
    </row>
    <row r="62" spans="1:159" hidden="1" x14ac:dyDescent="0.25">
      <c r="A62" s="123" t="s">
        <v>203</v>
      </c>
      <c r="B62" s="124"/>
      <c r="C62" s="125">
        <v>7895197130059</v>
      </c>
      <c r="D62" s="126"/>
      <c r="E62" s="124" t="s">
        <v>204</v>
      </c>
      <c r="F62" s="124" t="s">
        <v>205</v>
      </c>
      <c r="G62" s="124"/>
      <c r="H62" s="124" t="str">
        <f>VLOOKUP(C62,'[1]Tabela CMED 2018'!F:AG,28,0)</f>
        <v>POSITIVA</v>
      </c>
      <c r="I62" s="126">
        <v>3</v>
      </c>
      <c r="J62" s="127">
        <v>4.3299999999999998E-2</v>
      </c>
      <c r="K62" s="128">
        <f>VLOOKUP($C62,'[1]Tabela CMED 2018'!F:K,6,0)*(1+$J62)</f>
        <v>512.72978499999999</v>
      </c>
      <c r="L62" s="128">
        <f>INDEX([2]Sheet2!T:T,MATCH($C62,[2]Sheet2!$A:$A,0))</f>
        <v>582.65</v>
      </c>
      <c r="M62" s="128">
        <f>INDEX([2]Sheet2!U:U,MATCH($C62,[2]Sheet2!$A:$A,0))</f>
        <v>617.75</v>
      </c>
      <c r="N62" s="128">
        <f>INDEX([2]Sheet2!V:V,MATCH($C62,[2]Sheet2!$A:$A,0))</f>
        <v>621.49</v>
      </c>
      <c r="O62" s="128">
        <f>INDEX([2]Sheet2!W:W,MATCH($C62,[2]Sheet2!$A:$A,0))</f>
        <v>625.28</v>
      </c>
      <c r="P62" s="128">
        <f>INDEX([2]Sheet2!X:X,MATCH($C62,[2]Sheet2!$A:$A,0))</f>
        <v>640.91</v>
      </c>
      <c r="Q62" s="128">
        <f>INDEX([2]Sheet2!Y:Y,MATCH($C62,[2]Sheet2!$A:$A,0))</f>
        <v>617.75</v>
      </c>
      <c r="R62" s="124"/>
      <c r="S62" s="129">
        <f>K62/(IF($H62="Positiva",(VLOOKUP(S$7,'[1]Tabelas Master data'!$A$4:$B$16,2,0)),(VLOOKUP(S$7,'[1]Tabelas Master data'!$A$4:$C$16,3,0))))</f>
        <v>708.81884903464129</v>
      </c>
      <c r="T62" s="129">
        <f>INDEX([2]Sheet2!AB:AB,MATCH($C62,[2]Sheet2!$A:$A,0))</f>
        <v>805.48</v>
      </c>
      <c r="U62" s="129">
        <f>INDEX([2]Sheet2!AC:AC,MATCH($C62,[2]Sheet2!$A:$A,0))</f>
        <v>854</v>
      </c>
      <c r="V62" s="129">
        <f>INDEX([2]Sheet2!AD:AD,MATCH($C62,[2]Sheet2!$A:$A,0))</f>
        <v>859.17</v>
      </c>
      <c r="W62" s="129">
        <f>INDEX([2]Sheet2!AE:AE,MATCH($C62,[2]Sheet2!$A:$A,0))</f>
        <v>864.41</v>
      </c>
      <c r="X62" s="129">
        <f>INDEX([2]Sheet2!AF:AF,MATCH($C62,[2]Sheet2!$A:$A,0))</f>
        <v>886.02</v>
      </c>
      <c r="Y62" s="129">
        <f>INDEX([2]Sheet2!AG:AG,MATCH($C62,[2]Sheet2!$A:$A,0))</f>
        <v>854</v>
      </c>
      <c r="Z62" s="124"/>
      <c r="AA62" s="128">
        <f t="shared" si="50"/>
        <v>409.36346034399998</v>
      </c>
      <c r="AB62" s="128">
        <f t="shared" si="50"/>
        <v>465.18775999999997</v>
      </c>
      <c r="AC62" s="128">
        <f t="shared" si="50"/>
        <v>493.21159999999998</v>
      </c>
      <c r="AD62" s="128">
        <f t="shared" si="50"/>
        <v>496.19761599999998</v>
      </c>
      <c r="AE62" s="128">
        <f t="shared" si="50"/>
        <v>499.22355199999998</v>
      </c>
      <c r="AF62" s="128">
        <f t="shared" si="46"/>
        <v>511.70254399999999</v>
      </c>
      <c r="AG62" s="128">
        <f t="shared" si="46"/>
        <v>493.21159999999998</v>
      </c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6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6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32"/>
      <c r="CL62" s="124"/>
      <c r="CM62" s="126"/>
      <c r="CN62" s="124"/>
      <c r="CO62" s="124"/>
      <c r="CP62" s="124"/>
      <c r="CQ62" s="124"/>
      <c r="CR62" s="124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24"/>
      <c r="DV62" s="124"/>
      <c r="DW62" s="124"/>
      <c r="DX62" s="124"/>
      <c r="DY62" s="124"/>
      <c r="DZ62" s="124"/>
      <c r="EA62" s="13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4"/>
      <c r="EU62" s="124"/>
      <c r="EV62" s="124"/>
      <c r="EW62" s="124"/>
      <c r="EX62" s="124"/>
      <c r="EY62" s="97"/>
    </row>
    <row r="63" spans="1:159" hidden="1" x14ac:dyDescent="0.25">
      <c r="A63" s="123" t="s">
        <v>158</v>
      </c>
      <c r="B63" s="124"/>
      <c r="C63" s="125">
        <v>7895197400404</v>
      </c>
      <c r="D63" s="126"/>
      <c r="E63" s="124" t="s">
        <v>206</v>
      </c>
      <c r="F63" s="124" t="s">
        <v>167</v>
      </c>
      <c r="G63" s="124"/>
      <c r="H63" s="124" t="str">
        <f>VLOOKUP(C63,'[1]Tabela CMED 2018'!F:AG,28,0)</f>
        <v>POSITIVA</v>
      </c>
      <c r="I63" s="126">
        <v>3</v>
      </c>
      <c r="J63" s="127">
        <v>4.3299999999999998E-2</v>
      </c>
      <c r="K63" s="128">
        <f>VLOOKUP($C63,'[1]Tabela CMED 2018'!F:K,6,0)*(1+$J63)</f>
        <v>4995.3621319999993</v>
      </c>
      <c r="L63" s="128">
        <f>INDEX([2]Sheet2!T:T,MATCH($C63,[2]Sheet2!$A:$A,0))</f>
        <v>5676.54</v>
      </c>
      <c r="M63" s="128">
        <f>INDEX([2]Sheet2!U:U,MATCH($C63,[2]Sheet2!$A:$A,0))</f>
        <v>6018.51</v>
      </c>
      <c r="N63" s="128">
        <f>INDEX([2]Sheet2!V:V,MATCH($C63,[2]Sheet2!$A:$A,0))</f>
        <v>6054.98</v>
      </c>
      <c r="O63" s="128">
        <f>INDEX([2]Sheet2!W:W,MATCH($C63,[2]Sheet2!$A:$A,0))</f>
        <v>6091.9</v>
      </c>
      <c r="P63" s="128">
        <f>INDEX([2]Sheet2!X:X,MATCH($C63,[2]Sheet2!$A:$A,0))</f>
        <v>6244.2</v>
      </c>
      <c r="Q63" s="128">
        <f>INDEX([2]Sheet2!Y:Y,MATCH($C63,[2]Sheet2!$A:$A,0))</f>
        <v>6018.51</v>
      </c>
      <c r="R63" s="124"/>
      <c r="S63" s="129">
        <f>K63/(IF($H63="Positiva",(VLOOKUP(S$7,'[1]Tabelas Master data'!$A$4:$B$16,2,0)),(VLOOKUP(S$7,'[1]Tabelas Master data'!$A$4:$C$16,3,0))))</f>
        <v>6905.7951000749281</v>
      </c>
      <c r="T63" s="129">
        <f>INDEX([2]Sheet2!AB:AB,MATCH($C63,[2]Sheet2!$A:$A,0))</f>
        <v>7847.48</v>
      </c>
      <c r="U63" s="129">
        <f>INDEX([2]Sheet2!AC:AC,MATCH($C63,[2]Sheet2!$A:$A,0))</f>
        <v>8320.24</v>
      </c>
      <c r="V63" s="129">
        <f>INDEX([2]Sheet2!AD:AD,MATCH($C63,[2]Sheet2!$A:$A,0))</f>
        <v>8370.65</v>
      </c>
      <c r="W63" s="129">
        <f>INDEX([2]Sheet2!AE:AE,MATCH($C63,[2]Sheet2!$A:$A,0))</f>
        <v>8421.7000000000007</v>
      </c>
      <c r="X63" s="129">
        <f>INDEX([2]Sheet2!AF:AF,MATCH($C63,[2]Sheet2!$A:$A,0))</f>
        <v>8632.24</v>
      </c>
      <c r="Y63" s="129">
        <f>INDEX([2]Sheet2!AG:AG,MATCH($C63,[2]Sheet2!$A:$A,0))</f>
        <v>8320.24</v>
      </c>
      <c r="Z63" s="124"/>
      <c r="AA63" s="128">
        <f t="shared" si="50"/>
        <v>3988.2971261887992</v>
      </c>
      <c r="AB63" s="128">
        <f t="shared" si="50"/>
        <v>4532.1495359999999</v>
      </c>
      <c r="AC63" s="128">
        <f t="shared" si="50"/>
        <v>4805.1783839999998</v>
      </c>
      <c r="AD63" s="128">
        <f t="shared" si="50"/>
        <v>4834.2960319999993</v>
      </c>
      <c r="AE63" s="128">
        <f t="shared" si="50"/>
        <v>4863.7729599999993</v>
      </c>
      <c r="AF63" s="128">
        <f t="shared" si="46"/>
        <v>4985.3692799999999</v>
      </c>
      <c r="AG63" s="128">
        <f t="shared" si="46"/>
        <v>4805.1783839999998</v>
      </c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6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6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32"/>
      <c r="CL63" s="124"/>
      <c r="CM63" s="126"/>
      <c r="CN63" s="124"/>
      <c r="CO63" s="124"/>
      <c r="CP63" s="124"/>
      <c r="CQ63" s="124"/>
      <c r="CR63" s="124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24"/>
      <c r="DV63" s="124"/>
      <c r="DW63" s="124"/>
      <c r="DX63" s="124"/>
      <c r="DY63" s="124"/>
      <c r="DZ63" s="124"/>
      <c r="EA63" s="13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97"/>
    </row>
    <row r="64" spans="1:159" hidden="1" x14ac:dyDescent="0.25">
      <c r="A64" s="123" t="s">
        <v>207</v>
      </c>
      <c r="B64" s="124" t="s">
        <v>208</v>
      </c>
      <c r="C64" s="125">
        <v>7895197130165</v>
      </c>
      <c r="D64" s="126" t="s">
        <v>91</v>
      </c>
      <c r="E64" s="124" t="s">
        <v>209</v>
      </c>
      <c r="F64" s="124" t="s">
        <v>205</v>
      </c>
      <c r="G64" s="124" t="s">
        <v>210</v>
      </c>
      <c r="H64" s="124" t="str">
        <f>VLOOKUP(C64,'[1]Tabela CMED 2018'!F:AG,28,0)</f>
        <v>POSITIVA</v>
      </c>
      <c r="I64" s="126">
        <v>3</v>
      </c>
      <c r="J64" s="127">
        <v>4.3299999999999998E-2</v>
      </c>
      <c r="K64" s="128">
        <f>VLOOKUP($C64,'[1]Tabela CMED 2018'!F:K,6,0)*(1+$J64)</f>
        <v>207.05331799999999</v>
      </c>
      <c r="L64" s="128">
        <f>INDEX([2]Sheet2!T:T,MATCH($C64,[2]Sheet2!$A:$A,0))</f>
        <v>235.28</v>
      </c>
      <c r="M64" s="128">
        <f>INDEX([2]Sheet2!U:U,MATCH($C64,[2]Sheet2!$A:$A,0))</f>
        <v>249.46</v>
      </c>
      <c r="N64" s="128">
        <f>INDEX([2]Sheet2!V:V,MATCH($C64,[2]Sheet2!$A:$A,0))</f>
        <v>250.97</v>
      </c>
      <c r="O64" s="128">
        <f>INDEX([2]Sheet2!W:W,MATCH($C64,[2]Sheet2!$A:$A,0))</f>
        <v>252.5</v>
      </c>
      <c r="P64" s="128">
        <f>INDEX([2]Sheet2!X:X,MATCH($C64,[2]Sheet2!$A:$A,0))</f>
        <v>258.81</v>
      </c>
      <c r="Q64" s="128">
        <f>INDEX([2]Sheet2!Y:Y,MATCH($C64,[2]Sheet2!$A:$A,0))</f>
        <v>249.46</v>
      </c>
      <c r="R64" s="124"/>
      <c r="S64" s="129">
        <f>K64/(IF($H64="Positiva",(VLOOKUP(S$7,'[1]Tabelas Master data'!$A$4:$B$16,2,0)),(VLOOKUP(S$7,'[1]Tabelas Master data'!$A$4:$C$16,3,0))))</f>
        <v>286.23906558025209</v>
      </c>
      <c r="T64" s="129">
        <f>INDEX([2]Sheet2!AB:AB,MATCH($C64,[2]Sheet2!$A:$A,0))</f>
        <v>325.26</v>
      </c>
      <c r="U64" s="129">
        <f>INDEX([2]Sheet2!AC:AC,MATCH($C64,[2]Sheet2!$A:$A,0))</f>
        <v>344.86</v>
      </c>
      <c r="V64" s="129">
        <f>INDEX([2]Sheet2!AD:AD,MATCH($C64,[2]Sheet2!$A:$A,0))</f>
        <v>346.95</v>
      </c>
      <c r="W64" s="129">
        <f>INDEX([2]Sheet2!AE:AE,MATCH($C64,[2]Sheet2!$A:$A,0))</f>
        <v>349.07</v>
      </c>
      <c r="X64" s="129">
        <f>INDEX([2]Sheet2!AF:AF,MATCH($C64,[2]Sheet2!$A:$A,0))</f>
        <v>357.79</v>
      </c>
      <c r="Y64" s="129">
        <f>INDEX([2]Sheet2!AG:AG,MATCH($C64,[2]Sheet2!$A:$A,0))</f>
        <v>344.86</v>
      </c>
      <c r="Z64" s="124"/>
      <c r="AA64" s="128">
        <f t="shared" si="50"/>
        <v>165.31136909119999</v>
      </c>
      <c r="AB64" s="128">
        <f t="shared" si="50"/>
        <v>187.84755200000001</v>
      </c>
      <c r="AC64" s="128">
        <f t="shared" si="50"/>
        <v>199.16886400000001</v>
      </c>
      <c r="AD64" s="128">
        <f t="shared" si="50"/>
        <v>200.374448</v>
      </c>
      <c r="AE64" s="128">
        <f t="shared" si="50"/>
        <v>201.596</v>
      </c>
      <c r="AF64" s="128">
        <f t="shared" si="46"/>
        <v>206.633904</v>
      </c>
      <c r="AG64" s="128">
        <f t="shared" si="46"/>
        <v>199.16886400000001</v>
      </c>
      <c r="AH64" s="124" t="s">
        <v>91</v>
      </c>
      <c r="AI64" s="124" t="s">
        <v>95</v>
      </c>
      <c r="AJ64" s="124" t="s">
        <v>95</v>
      </c>
      <c r="AK64" s="124"/>
      <c r="AL64" s="124"/>
      <c r="AM64" s="130">
        <v>7.0000000000000007E-2</v>
      </c>
      <c r="AN64" s="130">
        <v>7.0000000000000007E-2</v>
      </c>
      <c r="AO64" s="130">
        <v>7.0000000000000007E-2</v>
      </c>
      <c r="AP64" s="130">
        <v>7.0000000000000007E-2</v>
      </c>
      <c r="AQ64" s="130">
        <v>7.0000000000000007E-2</v>
      </c>
      <c r="AR64" s="130">
        <v>7.0000000000000007E-2</v>
      </c>
      <c r="AS64" s="130">
        <v>7.0000000000000007E-2</v>
      </c>
      <c r="AT64" s="130">
        <v>7.0000000000000007E-2</v>
      </c>
      <c r="AU64" s="130">
        <v>7.0000000000000007E-2</v>
      </c>
      <c r="AV64" s="130">
        <v>7.0000000000000007E-2</v>
      </c>
      <c r="AW64" s="130">
        <v>7.0000000000000007E-2</v>
      </c>
      <c r="AX64" s="130">
        <v>7.0000000000000007E-2</v>
      </c>
      <c r="AY64" s="130">
        <v>0.12</v>
      </c>
      <c r="AZ64" s="130">
        <v>7.0000000000000007E-2</v>
      </c>
      <c r="BA64" s="130">
        <v>7.0000000000000007E-2</v>
      </c>
      <c r="BB64" s="130">
        <v>0.12</v>
      </c>
      <c r="BC64" s="130">
        <v>7.0000000000000007E-2</v>
      </c>
      <c r="BD64" s="130">
        <v>7.0000000000000007E-2</v>
      </c>
      <c r="BE64" s="130">
        <v>7.0000000000000007E-2</v>
      </c>
      <c r="BF64" s="130">
        <v>0.12</v>
      </c>
      <c r="BG64" s="130">
        <v>0.12</v>
      </c>
      <c r="BH64" s="130">
        <v>7.0000000000000007E-2</v>
      </c>
      <c r="BI64" s="130">
        <v>7.0000000000000007E-2</v>
      </c>
      <c r="BJ64" s="131">
        <v>0.12</v>
      </c>
      <c r="BK64" s="130">
        <v>0.12</v>
      </c>
      <c r="BL64" s="130">
        <v>7.0000000000000007E-2</v>
      </c>
      <c r="BM64" s="130">
        <v>7.0000000000000007E-2</v>
      </c>
      <c r="BN64" s="130">
        <v>0</v>
      </c>
      <c r="BO64" s="124"/>
      <c r="BP64" s="130">
        <f>VLOOKUP(BP$8,'[1]Tabelas Master data'!$V:$W,2,0)</f>
        <v>0.17</v>
      </c>
      <c r="BQ64" s="130">
        <f>VLOOKUP(BQ$8,'[1]Tabelas Master data'!$V:$W,2,0)</f>
        <v>0.17</v>
      </c>
      <c r="BR64" s="130">
        <f>VLOOKUP(BR$8,'[1]Tabelas Master data'!$V:$W,2,0)</f>
        <v>0.18</v>
      </c>
      <c r="BS64" s="130">
        <f>VLOOKUP(BS$8,'[1]Tabelas Master data'!$V:$W,2,0)</f>
        <v>0.18</v>
      </c>
      <c r="BT64" s="130">
        <f>VLOOKUP(BT$8,'[1]Tabelas Master data'!$V:$W,2,0)</f>
        <v>0.18</v>
      </c>
      <c r="BU64" s="130">
        <f>VLOOKUP(BU$8,'[1]Tabelas Master data'!$V:$W,2,0)</f>
        <v>0.18</v>
      </c>
      <c r="BV64" s="130">
        <f>VLOOKUP(BV$8,'[1]Tabelas Master data'!$V:$W,2,0)</f>
        <v>0.17</v>
      </c>
      <c r="BW64" s="130">
        <f>VLOOKUP(BW$8,'[1]Tabelas Master data'!$V:$W,2,0)</f>
        <v>0.17</v>
      </c>
      <c r="BX64" s="130">
        <f>VLOOKUP(BX$8,'[1]Tabelas Master data'!$V:$W,2,0)</f>
        <v>0.17</v>
      </c>
      <c r="BY64" s="130">
        <f>VLOOKUP(BY$8,'[1]Tabelas Master data'!$V:$W,2,0)</f>
        <v>0.18</v>
      </c>
      <c r="BZ64" s="130">
        <f>VLOOKUP(BZ$8,'[1]Tabelas Master data'!$V:$W,2,0)</f>
        <v>0.17</v>
      </c>
      <c r="CA64" s="130">
        <f>VLOOKUP(CA$8,'[1]Tabelas Master data'!$V:$W,2,0)</f>
        <v>0.17</v>
      </c>
      <c r="CB64" s="130">
        <f>VLOOKUP(CB$8,'[1]Tabelas Master data'!$V:$W,2,0)</f>
        <v>0.18</v>
      </c>
      <c r="CC64" s="130">
        <f>VLOOKUP(CC$8,'[1]Tabelas Master data'!$V:$W,2,0)</f>
        <v>0.17</v>
      </c>
      <c r="CD64" s="130">
        <f>VLOOKUP(CD$8,'[1]Tabelas Master data'!$V:$W,2,0)</f>
        <v>0.18</v>
      </c>
      <c r="CE64" s="130">
        <f>VLOOKUP(CE$8,'[1]Tabelas Master data'!$V:$W,2,0)</f>
        <v>0.18</v>
      </c>
      <c r="CF64" s="130">
        <f>VLOOKUP(CF$8,'[1]Tabelas Master data'!$V:$W,2,0)</f>
        <v>0.18</v>
      </c>
      <c r="CG64" s="130">
        <f>VLOOKUP(CG$8,'[1]Tabelas Master data'!$V:$W,2,0)</f>
        <v>0.18</v>
      </c>
      <c r="CH64" s="130">
        <f>VLOOKUP(CH$8,'[1]Tabelas Master data'!$V:$W,2,0)</f>
        <v>0.18</v>
      </c>
      <c r="CI64" s="130">
        <f>VLOOKUP(CI$8,'[1]Tabelas Master data'!$V:$W,2,0)</f>
        <v>0.18</v>
      </c>
      <c r="CJ64" s="130">
        <f>VLOOKUP(CJ$8,'[1]Tabelas Master data'!$V:$W,2,0)</f>
        <v>0.2</v>
      </c>
      <c r="CK64" s="132">
        <f>VLOOKUP(CK$8,'[1]Tabelas Master data'!$V:$W,2,0)</f>
        <v>0.17499999999999999</v>
      </c>
      <c r="CL64" s="130">
        <f>VLOOKUP(CL$8,'[1]Tabelas Master data'!$V:$W,2,0)</f>
        <v>0.17</v>
      </c>
      <c r="CM64" s="131">
        <v>0.12</v>
      </c>
      <c r="CN64" s="130">
        <f>VLOOKUP(CN$8,'[1]Tabelas Master data'!$V:$W,2,0)</f>
        <v>0.18</v>
      </c>
      <c r="CO64" s="130">
        <f>VLOOKUP(CO$8,'[1]Tabelas Master data'!$V:$W,2,0)</f>
        <v>0.18</v>
      </c>
      <c r="CP64" s="130">
        <f>VLOOKUP(CP$8,'[1]Tabelas Master data'!$V:$W,2,0)</f>
        <v>0.18</v>
      </c>
      <c r="CQ64" s="130">
        <f>VLOOKUP(CQ$8,'[1]Tabelas Master data'!$V:$W,2,0)</f>
        <v>0</v>
      </c>
      <c r="CR64" s="124"/>
      <c r="CS64" s="133">
        <f t="shared" ref="CS64:DH79" si="51">1-((BP64-1)/(AM64-1))</f>
        <v>0.10752688172043012</v>
      </c>
      <c r="CT64" s="133">
        <f t="shared" si="51"/>
        <v>0.10752688172043012</v>
      </c>
      <c r="CU64" s="133">
        <f t="shared" si="51"/>
        <v>0.11827956989247301</v>
      </c>
      <c r="CV64" s="133">
        <f t="shared" si="51"/>
        <v>0.11827956989247301</v>
      </c>
      <c r="CW64" s="133">
        <f t="shared" si="51"/>
        <v>0.11827956989247301</v>
      </c>
      <c r="CX64" s="133">
        <f t="shared" si="51"/>
        <v>0.11827956989247301</v>
      </c>
      <c r="CY64" s="133">
        <f t="shared" si="51"/>
        <v>0.10752688172043012</v>
      </c>
      <c r="CZ64" s="133">
        <f t="shared" si="51"/>
        <v>0.10752688172043012</v>
      </c>
      <c r="DA64" s="133">
        <f t="shared" si="51"/>
        <v>0.10752688172043012</v>
      </c>
      <c r="DB64" s="133">
        <f t="shared" si="51"/>
        <v>0.11827956989247301</v>
      </c>
      <c r="DC64" s="133">
        <f t="shared" si="51"/>
        <v>0.10752688172043012</v>
      </c>
      <c r="DD64" s="133">
        <f t="shared" si="51"/>
        <v>0.10752688172043012</v>
      </c>
      <c r="DE64" s="133">
        <f t="shared" si="51"/>
        <v>6.8181818181818121E-2</v>
      </c>
      <c r="DF64" s="133">
        <f t="shared" si="51"/>
        <v>0.10752688172043012</v>
      </c>
      <c r="DG64" s="133">
        <f t="shared" si="51"/>
        <v>0.11827956989247301</v>
      </c>
      <c r="DH64" s="133">
        <f t="shared" si="51"/>
        <v>6.8181818181818121E-2</v>
      </c>
      <c r="DI64" s="133">
        <f t="shared" ref="DI64:DT79" si="52">1-((CF64-1)/(BC64-1))</f>
        <v>0.11827956989247301</v>
      </c>
      <c r="DJ64" s="133">
        <f t="shared" si="52"/>
        <v>0.11827956989247301</v>
      </c>
      <c r="DK64" s="133">
        <f t="shared" si="52"/>
        <v>0.11827956989247301</v>
      </c>
      <c r="DL64" s="133">
        <f t="shared" si="52"/>
        <v>6.8181818181818121E-2</v>
      </c>
      <c r="DM64" s="133">
        <f t="shared" si="52"/>
        <v>9.0909090909090828E-2</v>
      </c>
      <c r="DN64" s="133">
        <f t="shared" si="52"/>
        <v>0.11290322580645162</v>
      </c>
      <c r="DO64" s="133">
        <f t="shared" si="52"/>
        <v>0.10752688172043012</v>
      </c>
      <c r="DP64" s="133">
        <f t="shared" si="52"/>
        <v>0</v>
      </c>
      <c r="DQ64" s="133">
        <f t="shared" si="52"/>
        <v>6.8181818181818121E-2</v>
      </c>
      <c r="DR64" s="133">
        <f t="shared" si="52"/>
        <v>0.11827956989247301</v>
      </c>
      <c r="DS64" s="133">
        <f t="shared" si="52"/>
        <v>0.11827956989247301</v>
      </c>
      <c r="DT64" s="133">
        <f t="shared" si="52"/>
        <v>0</v>
      </c>
      <c r="DU64" s="12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97"/>
    </row>
    <row r="65" spans="1:162" hidden="1" x14ac:dyDescent="0.25">
      <c r="A65" s="123" t="s">
        <v>211</v>
      </c>
      <c r="B65" s="124" t="s">
        <v>212</v>
      </c>
      <c r="C65" s="125">
        <v>7895197130080</v>
      </c>
      <c r="D65" s="126" t="s">
        <v>91</v>
      </c>
      <c r="E65" s="124" t="s">
        <v>213</v>
      </c>
      <c r="F65" s="124" t="s">
        <v>205</v>
      </c>
      <c r="G65" s="124" t="s">
        <v>214</v>
      </c>
      <c r="H65" s="124" t="str">
        <f>VLOOKUP(C65,'[1]Tabela CMED 2018'!F:AG,28,0)</f>
        <v>POSITIVA</v>
      </c>
      <c r="I65" s="126">
        <v>3</v>
      </c>
      <c r="J65" s="127">
        <v>4.3299999999999998E-2</v>
      </c>
      <c r="K65" s="128">
        <f>VLOOKUP($C65,'[1]Tabela CMED 2018'!F:K,6,0)*(1+$J65)</f>
        <v>81.20003899999999</v>
      </c>
      <c r="L65" s="128">
        <f>INDEX([2]Sheet2!T:T,MATCH($C65,[2]Sheet2!$A:$A,0))</f>
        <v>92.27</v>
      </c>
      <c r="M65" s="128">
        <f>INDEX([2]Sheet2!U:U,MATCH($C65,[2]Sheet2!$A:$A,0))</f>
        <v>97.83</v>
      </c>
      <c r="N65" s="128">
        <f>INDEX([2]Sheet2!V:V,MATCH($C65,[2]Sheet2!$A:$A,0))</f>
        <v>98.42</v>
      </c>
      <c r="O65" s="128">
        <f>INDEX([2]Sheet2!W:W,MATCH($C65,[2]Sheet2!$A:$A,0))</f>
        <v>99.02</v>
      </c>
      <c r="P65" s="128">
        <f>INDEX([2]Sheet2!X:X,MATCH($C65,[2]Sheet2!$A:$A,0))</f>
        <v>101.5</v>
      </c>
      <c r="Q65" s="128">
        <f>INDEX([2]Sheet2!Y:Y,MATCH($C65,[2]Sheet2!$A:$A,0))</f>
        <v>97.83</v>
      </c>
      <c r="R65" s="124"/>
      <c r="S65" s="129">
        <f>K65/(IF($H65="Positiva",(VLOOKUP(S$7,'[1]Tabelas Master data'!$A$4:$B$16,2,0)),(VLOOKUP(S$7,'[1]Tabelas Master data'!$A$4:$C$16,3,0))))</f>
        <v>112.25429040668659</v>
      </c>
      <c r="T65" s="129">
        <f>INDEX([2]Sheet2!AB:AB,MATCH($C65,[2]Sheet2!$A:$A,0))</f>
        <v>127.56</v>
      </c>
      <c r="U65" s="129">
        <f>INDEX([2]Sheet2!AC:AC,MATCH($C65,[2]Sheet2!$A:$A,0))</f>
        <v>135.24</v>
      </c>
      <c r="V65" s="129">
        <f>INDEX([2]Sheet2!AD:AD,MATCH($C65,[2]Sheet2!$A:$A,0))</f>
        <v>136.06</v>
      </c>
      <c r="W65" s="129">
        <f>INDEX([2]Sheet2!AE:AE,MATCH($C65,[2]Sheet2!$A:$A,0))</f>
        <v>136.88999999999999</v>
      </c>
      <c r="X65" s="129">
        <f>INDEX([2]Sheet2!AF:AF,MATCH($C65,[2]Sheet2!$A:$A,0))</f>
        <v>140.32</v>
      </c>
      <c r="Y65" s="129">
        <f>INDEX([2]Sheet2!AG:AG,MATCH($C65,[2]Sheet2!$A:$A,0))</f>
        <v>135.24</v>
      </c>
      <c r="Z65" s="124"/>
      <c r="AA65" s="128">
        <f t="shared" ref="AA65:AA80" si="53">K65*(1-$AI$6)</f>
        <v>64.830111137599985</v>
      </c>
      <c r="AB65" s="128">
        <f t="shared" ref="AB65:AB80" si="54">L65*(1-$AI$6)</f>
        <v>73.668368000000001</v>
      </c>
      <c r="AC65" s="128">
        <f t="shared" ref="AC65:AC80" si="55">M65*(1-$AI$6)</f>
        <v>78.107472000000001</v>
      </c>
      <c r="AD65" s="128">
        <f t="shared" ref="AD65:AD80" si="56">N65*(1-$AI$6)</f>
        <v>78.578528000000006</v>
      </c>
      <c r="AE65" s="128">
        <f t="shared" ref="AE65:AE80" si="57">O65*(1-$AI$6)</f>
        <v>79.057568000000003</v>
      </c>
      <c r="AF65" s="128">
        <f t="shared" si="46"/>
        <v>81.037599999999998</v>
      </c>
      <c r="AG65" s="128">
        <f t="shared" si="46"/>
        <v>78.107472000000001</v>
      </c>
      <c r="AH65" s="124" t="s">
        <v>91</v>
      </c>
      <c r="AI65" s="124" t="s">
        <v>95</v>
      </c>
      <c r="AJ65" s="124" t="s">
        <v>95</v>
      </c>
      <c r="AK65" s="124"/>
      <c r="AL65" s="124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1"/>
      <c r="BK65" s="130"/>
      <c r="BL65" s="130"/>
      <c r="BM65" s="130"/>
      <c r="BN65" s="130"/>
      <c r="BO65" s="124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2"/>
      <c r="CL65" s="130"/>
      <c r="CM65" s="131"/>
      <c r="CN65" s="130"/>
      <c r="CO65" s="130"/>
      <c r="CP65" s="130"/>
      <c r="CQ65" s="130"/>
      <c r="CR65" s="124"/>
      <c r="CS65" s="133">
        <f t="shared" si="51"/>
        <v>0</v>
      </c>
      <c r="CT65" s="133">
        <f t="shared" si="51"/>
        <v>0</v>
      </c>
      <c r="CU65" s="133">
        <f t="shared" si="51"/>
        <v>0</v>
      </c>
      <c r="CV65" s="133">
        <f t="shared" si="51"/>
        <v>0</v>
      </c>
      <c r="CW65" s="133">
        <f t="shared" si="51"/>
        <v>0</v>
      </c>
      <c r="CX65" s="133">
        <f t="shared" si="51"/>
        <v>0</v>
      </c>
      <c r="CY65" s="133">
        <f t="shared" si="51"/>
        <v>0</v>
      </c>
      <c r="CZ65" s="133">
        <f t="shared" si="51"/>
        <v>0</v>
      </c>
      <c r="DA65" s="133">
        <f t="shared" si="51"/>
        <v>0</v>
      </c>
      <c r="DB65" s="133">
        <f t="shared" si="51"/>
        <v>0</v>
      </c>
      <c r="DC65" s="133">
        <f t="shared" si="51"/>
        <v>0</v>
      </c>
      <c r="DD65" s="133">
        <f t="shared" si="51"/>
        <v>0</v>
      </c>
      <c r="DE65" s="133">
        <f t="shared" si="51"/>
        <v>0</v>
      </c>
      <c r="DF65" s="133">
        <f t="shared" si="51"/>
        <v>0</v>
      </c>
      <c r="DG65" s="133">
        <f t="shared" si="51"/>
        <v>0</v>
      </c>
      <c r="DH65" s="133">
        <f t="shared" si="51"/>
        <v>0</v>
      </c>
      <c r="DI65" s="133">
        <f t="shared" si="52"/>
        <v>0</v>
      </c>
      <c r="DJ65" s="133">
        <f t="shared" si="52"/>
        <v>0</v>
      </c>
      <c r="DK65" s="133">
        <f t="shared" si="52"/>
        <v>0</v>
      </c>
      <c r="DL65" s="133">
        <f t="shared" si="52"/>
        <v>0</v>
      </c>
      <c r="DM65" s="133">
        <f t="shared" si="52"/>
        <v>0</v>
      </c>
      <c r="DN65" s="133">
        <f t="shared" si="52"/>
        <v>0</v>
      </c>
      <c r="DO65" s="133">
        <f t="shared" si="52"/>
        <v>0</v>
      </c>
      <c r="DP65" s="133">
        <f t="shared" si="52"/>
        <v>0</v>
      </c>
      <c r="DQ65" s="133">
        <f t="shared" si="52"/>
        <v>0</v>
      </c>
      <c r="DR65" s="133">
        <f t="shared" si="52"/>
        <v>0</v>
      </c>
      <c r="DS65" s="133">
        <f t="shared" si="52"/>
        <v>0</v>
      </c>
      <c r="DT65" s="133">
        <f t="shared" si="52"/>
        <v>0</v>
      </c>
      <c r="DU65" s="12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/>
      <c r="EW65" s="134"/>
      <c r="EX65" s="134"/>
      <c r="EY65" s="97"/>
    </row>
    <row r="66" spans="1:162" hidden="1" x14ac:dyDescent="0.25">
      <c r="A66" s="123" t="s">
        <v>215</v>
      </c>
      <c r="B66" s="124" t="s">
        <v>216</v>
      </c>
      <c r="C66" s="125">
        <v>7895197130295</v>
      </c>
      <c r="D66" s="126" t="s">
        <v>91</v>
      </c>
      <c r="E66" s="124" t="s">
        <v>217</v>
      </c>
      <c r="F66" s="124" t="s">
        <v>205</v>
      </c>
      <c r="G66" s="124" t="s">
        <v>218</v>
      </c>
      <c r="H66" s="124" t="str">
        <f>VLOOKUP(C66,'[1]Tabela CMED 2018'!F:AG,28,0)</f>
        <v>POSITIVA</v>
      </c>
      <c r="I66" s="126">
        <v>2</v>
      </c>
      <c r="J66" s="127">
        <v>4.3299999999999998E-2</v>
      </c>
      <c r="K66" s="128">
        <f>VLOOKUP($C66,'[1]Tabela CMED 2018'!F:K,6,0)*(1+$J66)</f>
        <v>731.70802199999991</v>
      </c>
      <c r="L66" s="128">
        <f>INDEX([2]Sheet2!T:T,MATCH($C66,[2]Sheet2!$A:$A,0))</f>
        <v>831.48</v>
      </c>
      <c r="M66" s="128">
        <f>INDEX([2]Sheet2!U:U,MATCH($C66,[2]Sheet2!$A:$A,0))</f>
        <v>881.57</v>
      </c>
      <c r="N66" s="128">
        <f>INDEX([2]Sheet2!V:V,MATCH($C66,[2]Sheet2!$A:$A,0))</f>
        <v>886.92</v>
      </c>
      <c r="O66" s="128">
        <f>INDEX([2]Sheet2!W:W,MATCH($C66,[2]Sheet2!$A:$A,0))</f>
        <v>892.32</v>
      </c>
      <c r="P66" s="128">
        <f>INDEX([2]Sheet2!X:X,MATCH($C66,[2]Sheet2!$A:$A,0))</f>
        <v>914.63</v>
      </c>
      <c r="Q66" s="128">
        <f>INDEX([2]Sheet2!Y:Y,MATCH($C66,[2]Sheet2!$A:$A,0))</f>
        <v>881.57</v>
      </c>
      <c r="R66" s="124"/>
      <c r="S66" s="136">
        <f>K66/(IF($H66="Positiva",(VLOOKUP(S$7,'[1]Tabelas Master data'!$A$4:$B$16,2,0)),(VLOOKUP(S$7,'[1]Tabelas Master data'!$A$4:$C$16,3,0))))</f>
        <v>1011.5434155701603</v>
      </c>
      <c r="T66" s="129">
        <f>INDEX([2]Sheet2!AB:AB,MATCH($C66,[2]Sheet2!$A:$A,0))</f>
        <v>1149.47</v>
      </c>
      <c r="U66" s="129">
        <f>INDEX([2]Sheet2!AC:AC,MATCH($C66,[2]Sheet2!$A:$A,0))</f>
        <v>1218.72</v>
      </c>
      <c r="V66" s="129">
        <f>INDEX([2]Sheet2!AD:AD,MATCH($C66,[2]Sheet2!$A:$A,0))</f>
        <v>1226.1099999999999</v>
      </c>
      <c r="W66" s="129">
        <f>INDEX([2]Sheet2!AE:AE,MATCH($C66,[2]Sheet2!$A:$A,0))</f>
        <v>1233.5899999999999</v>
      </c>
      <c r="X66" s="129">
        <f>INDEX([2]Sheet2!AF:AF,MATCH($C66,[2]Sheet2!$A:$A,0))</f>
        <v>1264.42</v>
      </c>
      <c r="Y66" s="129">
        <f>INDEX([2]Sheet2!AG:AG,MATCH($C66,[2]Sheet2!$A:$A,0))</f>
        <v>1218.72</v>
      </c>
      <c r="Z66" s="124"/>
      <c r="AA66" s="128">
        <f t="shared" si="53"/>
        <v>584.19568476479992</v>
      </c>
      <c r="AB66" s="128">
        <f t="shared" si="54"/>
        <v>663.85363200000006</v>
      </c>
      <c r="AC66" s="128">
        <f t="shared" si="55"/>
        <v>703.84548800000005</v>
      </c>
      <c r="AD66" s="128">
        <f t="shared" si="56"/>
        <v>708.11692799999992</v>
      </c>
      <c r="AE66" s="128">
        <f t="shared" si="57"/>
        <v>712.42828800000007</v>
      </c>
      <c r="AF66" s="128">
        <f t="shared" si="46"/>
        <v>730.24059199999999</v>
      </c>
      <c r="AG66" s="128">
        <f t="shared" si="46"/>
        <v>703.84548800000005</v>
      </c>
      <c r="AH66" s="124" t="s">
        <v>91</v>
      </c>
      <c r="AI66" s="124" t="s">
        <v>95</v>
      </c>
      <c r="AJ66" s="124" t="s">
        <v>91</v>
      </c>
      <c r="AK66" s="124"/>
      <c r="AL66" s="124"/>
      <c r="AM66" s="130">
        <v>7.0000000000000007E-2</v>
      </c>
      <c r="AN66" s="130">
        <v>7.0000000000000007E-2</v>
      </c>
      <c r="AO66" s="130">
        <v>7.0000000000000007E-2</v>
      </c>
      <c r="AP66" s="130">
        <v>7.0000000000000007E-2</v>
      </c>
      <c r="AQ66" s="130">
        <v>7.0000000000000007E-2</v>
      </c>
      <c r="AR66" s="130">
        <v>7.0000000000000007E-2</v>
      </c>
      <c r="AS66" s="130">
        <v>7.0000000000000007E-2</v>
      </c>
      <c r="AT66" s="130">
        <v>7.0000000000000007E-2</v>
      </c>
      <c r="AU66" s="130">
        <v>7.0000000000000007E-2</v>
      </c>
      <c r="AV66" s="130">
        <v>7.0000000000000007E-2</v>
      </c>
      <c r="AW66" s="130">
        <v>7.0000000000000007E-2</v>
      </c>
      <c r="AX66" s="130">
        <v>7.0000000000000007E-2</v>
      </c>
      <c r="AY66" s="130">
        <v>0.12</v>
      </c>
      <c r="AZ66" s="130">
        <v>7.0000000000000007E-2</v>
      </c>
      <c r="BA66" s="130">
        <v>7.0000000000000007E-2</v>
      </c>
      <c r="BB66" s="130">
        <v>0.12</v>
      </c>
      <c r="BC66" s="130">
        <v>7.0000000000000007E-2</v>
      </c>
      <c r="BD66" s="130">
        <v>7.0000000000000007E-2</v>
      </c>
      <c r="BE66" s="130">
        <v>7.0000000000000007E-2</v>
      </c>
      <c r="BF66" s="130">
        <v>0.12</v>
      </c>
      <c r="BG66" s="130">
        <v>0.12</v>
      </c>
      <c r="BH66" s="130">
        <v>7.0000000000000007E-2</v>
      </c>
      <c r="BI66" s="130">
        <v>7.0000000000000007E-2</v>
      </c>
      <c r="BJ66" s="131">
        <v>0.12</v>
      </c>
      <c r="BK66" s="130">
        <v>0.12</v>
      </c>
      <c r="BL66" s="130">
        <v>7.0000000000000007E-2</v>
      </c>
      <c r="BM66" s="130">
        <v>7.0000000000000007E-2</v>
      </c>
      <c r="BN66" s="130">
        <v>0</v>
      </c>
      <c r="BO66" s="124"/>
      <c r="BP66" s="130">
        <f>VLOOKUP(BP$8,'[1]Tabelas Master data'!$V:$W,2,0)</f>
        <v>0.17</v>
      </c>
      <c r="BQ66" s="130">
        <f>VLOOKUP(BQ$8,'[1]Tabelas Master data'!$V:$W,2,0)</f>
        <v>0.17</v>
      </c>
      <c r="BR66" s="130">
        <f>VLOOKUP(BR$8,'[1]Tabelas Master data'!$V:$W,2,0)</f>
        <v>0.18</v>
      </c>
      <c r="BS66" s="130">
        <f>VLOOKUP(BS$8,'[1]Tabelas Master data'!$V:$W,2,0)</f>
        <v>0.18</v>
      </c>
      <c r="BT66" s="130">
        <f>VLOOKUP(BT$8,'[1]Tabelas Master data'!$V:$W,2,0)</f>
        <v>0.18</v>
      </c>
      <c r="BU66" s="130">
        <f>VLOOKUP(BU$8,'[1]Tabelas Master data'!$V:$W,2,0)</f>
        <v>0.18</v>
      </c>
      <c r="BV66" s="130">
        <f>VLOOKUP(BV$8,'[1]Tabelas Master data'!$V:$W,2,0)</f>
        <v>0.17</v>
      </c>
      <c r="BW66" s="130">
        <f>VLOOKUP(BW$8,'[1]Tabelas Master data'!$V:$W,2,0)</f>
        <v>0.17</v>
      </c>
      <c r="BX66" s="130">
        <f>VLOOKUP(BX$8,'[1]Tabelas Master data'!$V:$W,2,0)</f>
        <v>0.17</v>
      </c>
      <c r="BY66" s="130">
        <f>VLOOKUP(BY$8,'[1]Tabelas Master data'!$V:$W,2,0)</f>
        <v>0.18</v>
      </c>
      <c r="BZ66" s="130">
        <f>VLOOKUP(BZ$8,'[1]Tabelas Master data'!$V:$W,2,0)</f>
        <v>0.17</v>
      </c>
      <c r="CA66" s="130">
        <f>VLOOKUP(CA$8,'[1]Tabelas Master data'!$V:$W,2,0)</f>
        <v>0.17</v>
      </c>
      <c r="CB66" s="130">
        <f>VLOOKUP(CB$8,'[1]Tabelas Master data'!$V:$W,2,0)</f>
        <v>0.18</v>
      </c>
      <c r="CC66" s="130">
        <f>VLOOKUP(CC$8,'[1]Tabelas Master data'!$V:$W,2,0)</f>
        <v>0.17</v>
      </c>
      <c r="CD66" s="130">
        <f>VLOOKUP(CD$8,'[1]Tabelas Master data'!$V:$W,2,0)</f>
        <v>0.18</v>
      </c>
      <c r="CE66" s="130">
        <f>VLOOKUP(CE$8,'[1]Tabelas Master data'!$V:$W,2,0)</f>
        <v>0.18</v>
      </c>
      <c r="CF66" s="130">
        <f>VLOOKUP(CF$8,'[1]Tabelas Master data'!$V:$W,2,0)</f>
        <v>0.18</v>
      </c>
      <c r="CG66" s="130">
        <f>VLOOKUP(CG$8,'[1]Tabelas Master data'!$V:$W,2,0)</f>
        <v>0.18</v>
      </c>
      <c r="CH66" s="130">
        <f>VLOOKUP(CH$8,'[1]Tabelas Master data'!$V:$W,2,0)</f>
        <v>0.18</v>
      </c>
      <c r="CI66" s="130">
        <f>VLOOKUP(CI$8,'[1]Tabelas Master data'!$V:$W,2,0)</f>
        <v>0.18</v>
      </c>
      <c r="CJ66" s="130">
        <f>VLOOKUP(CJ$8,'[1]Tabelas Master data'!$V:$W,2,0)</f>
        <v>0.2</v>
      </c>
      <c r="CK66" s="132">
        <f>VLOOKUP(CK$8,'[1]Tabelas Master data'!$V:$W,2,0)</f>
        <v>0.17499999999999999</v>
      </c>
      <c r="CL66" s="130">
        <f>VLOOKUP(CL$8,'[1]Tabelas Master data'!$V:$W,2,0)</f>
        <v>0.17</v>
      </c>
      <c r="CM66" s="131">
        <v>0.12</v>
      </c>
      <c r="CN66" s="130">
        <f>VLOOKUP(CN$8,'[1]Tabelas Master data'!$V:$W,2,0)</f>
        <v>0.18</v>
      </c>
      <c r="CO66" s="130">
        <f>VLOOKUP(CO$8,'[1]Tabelas Master data'!$V:$W,2,0)</f>
        <v>0.18</v>
      </c>
      <c r="CP66" s="130">
        <f>VLOOKUP(CP$8,'[1]Tabelas Master data'!$V:$W,2,0)</f>
        <v>0.18</v>
      </c>
      <c r="CQ66" s="130">
        <f>VLOOKUP(CQ$8,'[1]Tabelas Master data'!$V:$W,2,0)</f>
        <v>0</v>
      </c>
      <c r="CR66" s="124"/>
      <c r="CS66" s="133">
        <f t="shared" si="51"/>
        <v>0.10752688172043012</v>
      </c>
      <c r="CT66" s="133">
        <f t="shared" si="51"/>
        <v>0.10752688172043012</v>
      </c>
      <c r="CU66" s="133">
        <f t="shared" si="51"/>
        <v>0.11827956989247301</v>
      </c>
      <c r="CV66" s="133">
        <f t="shared" si="51"/>
        <v>0.11827956989247301</v>
      </c>
      <c r="CW66" s="133">
        <f t="shared" si="51"/>
        <v>0.11827956989247301</v>
      </c>
      <c r="CX66" s="133">
        <f t="shared" si="51"/>
        <v>0.11827956989247301</v>
      </c>
      <c r="CY66" s="133">
        <f t="shared" si="51"/>
        <v>0.10752688172043012</v>
      </c>
      <c r="CZ66" s="133">
        <f t="shared" si="51"/>
        <v>0.10752688172043012</v>
      </c>
      <c r="DA66" s="133">
        <f t="shared" si="51"/>
        <v>0.10752688172043012</v>
      </c>
      <c r="DB66" s="133">
        <f t="shared" si="51"/>
        <v>0.11827956989247301</v>
      </c>
      <c r="DC66" s="133">
        <f t="shared" si="51"/>
        <v>0.10752688172043012</v>
      </c>
      <c r="DD66" s="133">
        <f t="shared" si="51"/>
        <v>0.10752688172043012</v>
      </c>
      <c r="DE66" s="133">
        <f t="shared" si="51"/>
        <v>6.8181818181818121E-2</v>
      </c>
      <c r="DF66" s="133">
        <f t="shared" si="51"/>
        <v>0.10752688172043012</v>
      </c>
      <c r="DG66" s="133">
        <f t="shared" si="51"/>
        <v>0.11827956989247301</v>
      </c>
      <c r="DH66" s="133">
        <f t="shared" si="51"/>
        <v>6.8181818181818121E-2</v>
      </c>
      <c r="DI66" s="133">
        <f t="shared" si="52"/>
        <v>0.11827956989247301</v>
      </c>
      <c r="DJ66" s="133">
        <f t="shared" si="52"/>
        <v>0.11827956989247301</v>
      </c>
      <c r="DK66" s="133">
        <f t="shared" si="52"/>
        <v>0.11827956989247301</v>
      </c>
      <c r="DL66" s="133">
        <f t="shared" si="52"/>
        <v>6.8181818181818121E-2</v>
      </c>
      <c r="DM66" s="133">
        <f t="shared" si="52"/>
        <v>9.0909090909090828E-2</v>
      </c>
      <c r="DN66" s="133">
        <f t="shared" si="52"/>
        <v>0.11290322580645162</v>
      </c>
      <c r="DO66" s="133">
        <f t="shared" si="52"/>
        <v>0.10752688172043012</v>
      </c>
      <c r="DP66" s="133">
        <f t="shared" si="52"/>
        <v>0</v>
      </c>
      <c r="DQ66" s="133">
        <f t="shared" si="52"/>
        <v>6.8181818181818121E-2</v>
      </c>
      <c r="DR66" s="133">
        <f t="shared" si="52"/>
        <v>0.11827956989247301</v>
      </c>
      <c r="DS66" s="133">
        <f t="shared" si="52"/>
        <v>0.11827956989247301</v>
      </c>
      <c r="DT66" s="133">
        <f t="shared" si="52"/>
        <v>0</v>
      </c>
      <c r="DU66" s="12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4"/>
      <c r="EP66" s="134"/>
      <c r="EQ66" s="134"/>
      <c r="ER66" s="134"/>
      <c r="ES66" s="134"/>
      <c r="ET66" s="134"/>
      <c r="EU66" s="134"/>
      <c r="EV66" s="134"/>
      <c r="EW66" s="134"/>
      <c r="EX66" s="134"/>
      <c r="EY66" s="97"/>
    </row>
    <row r="67" spans="1:162" hidden="1" x14ac:dyDescent="0.25">
      <c r="A67" s="123" t="s">
        <v>219</v>
      </c>
      <c r="B67" s="124" t="s">
        <v>220</v>
      </c>
      <c r="C67" s="125">
        <v>7895197130172</v>
      </c>
      <c r="D67" s="126" t="s">
        <v>91</v>
      </c>
      <c r="E67" s="124" t="s">
        <v>221</v>
      </c>
      <c r="F67" s="124" t="s">
        <v>205</v>
      </c>
      <c r="G67" s="124" t="s">
        <v>222</v>
      </c>
      <c r="H67" s="124" t="str">
        <f>VLOOKUP(C67,'[1]Tabela CMED 2018'!F:AG,28,0)</f>
        <v>POSITIVA</v>
      </c>
      <c r="I67" s="126">
        <v>3</v>
      </c>
      <c r="J67" s="127">
        <v>4.3299999999999998E-2</v>
      </c>
      <c r="K67" s="128">
        <f>VLOOKUP($C67,'[1]Tabela CMED 2018'!F:K,6,0)*(1+$J67)</f>
        <v>192.71837599999998</v>
      </c>
      <c r="L67" s="128">
        <f>INDEX([2]Sheet2!T:T,MATCH($C67,[2]Sheet2!$A:$A,0))</f>
        <v>219</v>
      </c>
      <c r="M67" s="128">
        <f>INDEX([2]Sheet2!U:U,MATCH($C67,[2]Sheet2!$A:$A,0))</f>
        <v>232.19</v>
      </c>
      <c r="N67" s="128">
        <f>INDEX([2]Sheet2!V:V,MATCH($C67,[2]Sheet2!$A:$A,0))</f>
        <v>233.6</v>
      </c>
      <c r="O67" s="128">
        <f>INDEX([2]Sheet2!W:W,MATCH($C67,[2]Sheet2!$A:$A,0))</f>
        <v>235.02</v>
      </c>
      <c r="P67" s="128">
        <f>INDEX([2]Sheet2!X:X,MATCH($C67,[2]Sheet2!$A:$A,0))</f>
        <v>240.9</v>
      </c>
      <c r="Q67" s="128">
        <f>INDEX([2]Sheet2!Y:Y,MATCH($C67,[2]Sheet2!$A:$A,0))</f>
        <v>232.19</v>
      </c>
      <c r="R67" s="124"/>
      <c r="S67" s="129">
        <f>K67/(IF($H67="Positiva",(VLOOKUP(S$7,'[1]Tabelas Master data'!$A$4:$B$16,2,0)),(VLOOKUP(S$7,'[1]Tabelas Master data'!$A$4:$C$16,3,0))))</f>
        <v>266.4218492088288</v>
      </c>
      <c r="T67" s="129">
        <f>INDEX([2]Sheet2!AB:AB,MATCH($C67,[2]Sheet2!$A:$A,0))</f>
        <v>302.75</v>
      </c>
      <c r="U67" s="129">
        <f>INDEX([2]Sheet2!AC:AC,MATCH($C67,[2]Sheet2!$A:$A,0))</f>
        <v>320.99</v>
      </c>
      <c r="V67" s="129">
        <f>INDEX([2]Sheet2!AD:AD,MATCH($C67,[2]Sheet2!$A:$A,0))</f>
        <v>322.94</v>
      </c>
      <c r="W67" s="129">
        <f>INDEX([2]Sheet2!AE:AE,MATCH($C67,[2]Sheet2!$A:$A,0))</f>
        <v>324.91000000000003</v>
      </c>
      <c r="X67" s="129">
        <f>INDEX([2]Sheet2!AF:AF,MATCH($C67,[2]Sheet2!$A:$A,0))</f>
        <v>333.03</v>
      </c>
      <c r="Y67" s="129">
        <f>INDEX([2]Sheet2!AG:AG,MATCH($C67,[2]Sheet2!$A:$A,0))</f>
        <v>320.99</v>
      </c>
      <c r="Z67" s="124"/>
      <c r="AA67" s="128">
        <f t="shared" si="53"/>
        <v>153.86635139839998</v>
      </c>
      <c r="AB67" s="128">
        <f t="shared" si="54"/>
        <v>174.84960000000001</v>
      </c>
      <c r="AC67" s="128">
        <f t="shared" si="55"/>
        <v>185.38049599999999</v>
      </c>
      <c r="AD67" s="128">
        <f t="shared" si="56"/>
        <v>186.50623999999999</v>
      </c>
      <c r="AE67" s="128">
        <f t="shared" si="57"/>
        <v>187.63996800000001</v>
      </c>
      <c r="AF67" s="128">
        <f t="shared" si="46"/>
        <v>192.33456000000001</v>
      </c>
      <c r="AG67" s="128">
        <f t="shared" si="46"/>
        <v>185.38049599999999</v>
      </c>
      <c r="AH67" s="124" t="s">
        <v>91</v>
      </c>
      <c r="AI67" s="124" t="s">
        <v>95</v>
      </c>
      <c r="AJ67" s="124" t="s">
        <v>95</v>
      </c>
      <c r="AK67" s="124"/>
      <c r="AL67" s="124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1"/>
      <c r="BK67" s="130"/>
      <c r="BL67" s="130"/>
      <c r="BM67" s="130"/>
      <c r="BN67" s="130"/>
      <c r="BO67" s="124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2"/>
      <c r="CL67" s="130"/>
      <c r="CM67" s="131"/>
      <c r="CN67" s="130"/>
      <c r="CO67" s="130"/>
      <c r="CP67" s="130"/>
      <c r="CQ67" s="130"/>
      <c r="CR67" s="124"/>
      <c r="CS67" s="133">
        <f t="shared" si="51"/>
        <v>0</v>
      </c>
      <c r="CT67" s="133">
        <f t="shared" si="51"/>
        <v>0</v>
      </c>
      <c r="CU67" s="133">
        <f t="shared" si="51"/>
        <v>0</v>
      </c>
      <c r="CV67" s="133">
        <f t="shared" si="51"/>
        <v>0</v>
      </c>
      <c r="CW67" s="133">
        <f t="shared" si="51"/>
        <v>0</v>
      </c>
      <c r="CX67" s="133">
        <f t="shared" si="51"/>
        <v>0</v>
      </c>
      <c r="CY67" s="133">
        <f t="shared" si="51"/>
        <v>0</v>
      </c>
      <c r="CZ67" s="133">
        <f t="shared" si="51"/>
        <v>0</v>
      </c>
      <c r="DA67" s="133">
        <f t="shared" si="51"/>
        <v>0</v>
      </c>
      <c r="DB67" s="133">
        <f t="shared" si="51"/>
        <v>0</v>
      </c>
      <c r="DC67" s="133">
        <f t="shared" si="51"/>
        <v>0</v>
      </c>
      <c r="DD67" s="133">
        <f t="shared" si="51"/>
        <v>0</v>
      </c>
      <c r="DE67" s="133">
        <f t="shared" si="51"/>
        <v>0</v>
      </c>
      <c r="DF67" s="133">
        <f t="shared" si="51"/>
        <v>0</v>
      </c>
      <c r="DG67" s="133">
        <f t="shared" si="51"/>
        <v>0</v>
      </c>
      <c r="DH67" s="133">
        <f t="shared" si="51"/>
        <v>0</v>
      </c>
      <c r="DI67" s="133">
        <f t="shared" si="52"/>
        <v>0</v>
      </c>
      <c r="DJ67" s="133">
        <f t="shared" si="52"/>
        <v>0</v>
      </c>
      <c r="DK67" s="133">
        <f t="shared" si="52"/>
        <v>0</v>
      </c>
      <c r="DL67" s="133">
        <f t="shared" si="52"/>
        <v>0</v>
      </c>
      <c r="DM67" s="133">
        <f t="shared" si="52"/>
        <v>0</v>
      </c>
      <c r="DN67" s="133">
        <f t="shared" si="52"/>
        <v>0</v>
      </c>
      <c r="DO67" s="133">
        <f t="shared" si="52"/>
        <v>0</v>
      </c>
      <c r="DP67" s="133">
        <f t="shared" si="52"/>
        <v>0</v>
      </c>
      <c r="DQ67" s="133">
        <f t="shared" si="52"/>
        <v>0</v>
      </c>
      <c r="DR67" s="133">
        <f t="shared" si="52"/>
        <v>0</v>
      </c>
      <c r="DS67" s="133">
        <f t="shared" si="52"/>
        <v>0</v>
      </c>
      <c r="DT67" s="133">
        <f t="shared" si="52"/>
        <v>0</v>
      </c>
      <c r="DU67" s="124"/>
      <c r="DV67" s="134"/>
      <c r="DW67" s="134"/>
      <c r="DX67" s="134"/>
      <c r="DY67" s="134"/>
      <c r="DZ67" s="134"/>
      <c r="EA67" s="134"/>
      <c r="EB67" s="134"/>
      <c r="EC67" s="134"/>
      <c r="ED67" s="134"/>
      <c r="EE67" s="134"/>
      <c r="EF67" s="134"/>
      <c r="EG67" s="134"/>
      <c r="EH67" s="134"/>
      <c r="EI67" s="134"/>
      <c r="EJ67" s="134"/>
      <c r="EK67" s="134"/>
      <c r="EL67" s="134"/>
      <c r="EM67" s="134"/>
      <c r="EN67" s="134"/>
      <c r="EO67" s="134"/>
      <c r="EP67" s="134"/>
      <c r="EQ67" s="134"/>
      <c r="ER67" s="134"/>
      <c r="ES67" s="134"/>
      <c r="ET67" s="134"/>
      <c r="EU67" s="134"/>
      <c r="EV67" s="134"/>
      <c r="EW67" s="134"/>
      <c r="EX67" s="134"/>
      <c r="EY67" s="97"/>
    </row>
    <row r="68" spans="1:162" hidden="1" x14ac:dyDescent="0.25">
      <c r="A68" s="123" t="s">
        <v>219</v>
      </c>
      <c r="B68" s="124" t="s">
        <v>223</v>
      </c>
      <c r="C68" s="125">
        <v>7895197130189</v>
      </c>
      <c r="D68" s="126" t="s">
        <v>91</v>
      </c>
      <c r="E68" s="124" t="s">
        <v>224</v>
      </c>
      <c r="F68" s="124" t="s">
        <v>205</v>
      </c>
      <c r="G68" s="124" t="s">
        <v>222</v>
      </c>
      <c r="H68" s="124" t="str">
        <f>VLOOKUP(C68,'[1]Tabela CMED 2018'!F:AG,28,0)</f>
        <v>POSITIVA</v>
      </c>
      <c r="I68" s="126">
        <v>3</v>
      </c>
      <c r="J68" s="127">
        <v>4.3299999999999998E-2</v>
      </c>
      <c r="K68" s="128">
        <f>VLOOKUP($C68,'[1]Tabela CMED 2018'!F:K,6,0)*(1+$J68)</f>
        <v>936.2887189999999</v>
      </c>
      <c r="L68" s="128">
        <f>INDEX([2]Sheet2!T:T,MATCH($C68,[2]Sheet2!$A:$A,0))</f>
        <v>1063.97</v>
      </c>
      <c r="M68" s="128">
        <f>INDEX([2]Sheet2!U:U,MATCH($C68,[2]Sheet2!$A:$A,0))</f>
        <v>1128.06</v>
      </c>
      <c r="N68" s="128">
        <f>INDEX([2]Sheet2!V:V,MATCH($C68,[2]Sheet2!$A:$A,0))</f>
        <v>1134.9000000000001</v>
      </c>
      <c r="O68" s="128">
        <f>INDEX([2]Sheet2!W:W,MATCH($C68,[2]Sheet2!$A:$A,0))</f>
        <v>1141.82</v>
      </c>
      <c r="P68" s="128">
        <f>INDEX([2]Sheet2!X:X,MATCH($C68,[2]Sheet2!$A:$A,0))</f>
        <v>1170.3599999999999</v>
      </c>
      <c r="Q68" s="128">
        <f>INDEX([2]Sheet2!Y:Y,MATCH($C68,[2]Sheet2!$A:$A,0))</f>
        <v>1128.06</v>
      </c>
      <c r="R68" s="124"/>
      <c r="S68" s="129">
        <f>K68/(IF($H68="Positiva",(VLOOKUP(S$7,'[1]Tabelas Master data'!$A$4:$B$16,2,0)),(VLOOKUP(S$7,'[1]Tabelas Master data'!$A$4:$C$16,3,0))))</f>
        <v>1294.3642276714986</v>
      </c>
      <c r="T68" s="129">
        <f>INDEX([2]Sheet2!AB:AB,MATCH($C68,[2]Sheet2!$A:$A,0))</f>
        <v>1470.88</v>
      </c>
      <c r="U68" s="129">
        <f>INDEX([2]Sheet2!AC:AC,MATCH($C68,[2]Sheet2!$A:$A,0))</f>
        <v>1559.48</v>
      </c>
      <c r="V68" s="129">
        <f>INDEX([2]Sheet2!AD:AD,MATCH($C68,[2]Sheet2!$A:$A,0))</f>
        <v>1568.93</v>
      </c>
      <c r="W68" s="129">
        <f>INDEX([2]Sheet2!AE:AE,MATCH($C68,[2]Sheet2!$A:$A,0))</f>
        <v>1578.5</v>
      </c>
      <c r="X68" s="129">
        <f>INDEX([2]Sheet2!AF:AF,MATCH($C68,[2]Sheet2!$A:$A,0))</f>
        <v>1617.95</v>
      </c>
      <c r="Y68" s="129">
        <f>INDEX([2]Sheet2!AG:AG,MATCH($C68,[2]Sheet2!$A:$A,0))</f>
        <v>1559.48</v>
      </c>
      <c r="Z68" s="124"/>
      <c r="AA68" s="128">
        <f t="shared" si="53"/>
        <v>747.53291324959991</v>
      </c>
      <c r="AB68" s="128">
        <f t="shared" si="54"/>
        <v>849.47364800000003</v>
      </c>
      <c r="AC68" s="128">
        <f t="shared" si="55"/>
        <v>900.64310399999999</v>
      </c>
      <c r="AD68" s="128">
        <f t="shared" si="56"/>
        <v>906.10416000000009</v>
      </c>
      <c r="AE68" s="128">
        <f t="shared" si="57"/>
        <v>911.62908799999991</v>
      </c>
      <c r="AF68" s="128">
        <f t="shared" si="46"/>
        <v>934.41542399999992</v>
      </c>
      <c r="AG68" s="128">
        <f t="shared" si="46"/>
        <v>900.64310399999999</v>
      </c>
      <c r="AH68" s="124" t="s">
        <v>91</v>
      </c>
      <c r="AI68" s="124" t="s">
        <v>95</v>
      </c>
      <c r="AJ68" s="124" t="s">
        <v>95</v>
      </c>
      <c r="AK68" s="124"/>
      <c r="AL68" s="124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1"/>
      <c r="BK68" s="130"/>
      <c r="BL68" s="130"/>
      <c r="BM68" s="130"/>
      <c r="BN68" s="130"/>
      <c r="BO68" s="124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2"/>
      <c r="CL68" s="130"/>
      <c r="CM68" s="131"/>
      <c r="CN68" s="130"/>
      <c r="CO68" s="130"/>
      <c r="CP68" s="130"/>
      <c r="CQ68" s="130"/>
      <c r="CR68" s="124"/>
      <c r="CS68" s="133">
        <f t="shared" si="51"/>
        <v>0</v>
      </c>
      <c r="CT68" s="133">
        <f t="shared" si="51"/>
        <v>0</v>
      </c>
      <c r="CU68" s="133">
        <f t="shared" si="51"/>
        <v>0</v>
      </c>
      <c r="CV68" s="133">
        <f t="shared" si="51"/>
        <v>0</v>
      </c>
      <c r="CW68" s="133">
        <f t="shared" si="51"/>
        <v>0</v>
      </c>
      <c r="CX68" s="133">
        <f t="shared" si="51"/>
        <v>0</v>
      </c>
      <c r="CY68" s="133">
        <f t="shared" si="51"/>
        <v>0</v>
      </c>
      <c r="CZ68" s="133">
        <f t="shared" si="51"/>
        <v>0</v>
      </c>
      <c r="DA68" s="133">
        <f t="shared" si="51"/>
        <v>0</v>
      </c>
      <c r="DB68" s="133">
        <f t="shared" si="51"/>
        <v>0</v>
      </c>
      <c r="DC68" s="133">
        <f t="shared" si="51"/>
        <v>0</v>
      </c>
      <c r="DD68" s="133">
        <f t="shared" si="51"/>
        <v>0</v>
      </c>
      <c r="DE68" s="133">
        <f t="shared" si="51"/>
        <v>0</v>
      </c>
      <c r="DF68" s="133">
        <f t="shared" si="51"/>
        <v>0</v>
      </c>
      <c r="DG68" s="133">
        <f t="shared" si="51"/>
        <v>0</v>
      </c>
      <c r="DH68" s="133">
        <f t="shared" si="51"/>
        <v>0</v>
      </c>
      <c r="DI68" s="133">
        <f t="shared" si="52"/>
        <v>0</v>
      </c>
      <c r="DJ68" s="133">
        <f t="shared" si="52"/>
        <v>0</v>
      </c>
      <c r="DK68" s="133">
        <f t="shared" si="52"/>
        <v>0</v>
      </c>
      <c r="DL68" s="133">
        <f t="shared" si="52"/>
        <v>0</v>
      </c>
      <c r="DM68" s="133">
        <f t="shared" si="52"/>
        <v>0</v>
      </c>
      <c r="DN68" s="133">
        <f t="shared" si="52"/>
        <v>0</v>
      </c>
      <c r="DO68" s="133">
        <f t="shared" si="52"/>
        <v>0</v>
      </c>
      <c r="DP68" s="133">
        <f t="shared" si="52"/>
        <v>0</v>
      </c>
      <c r="DQ68" s="133">
        <f t="shared" si="52"/>
        <v>0</v>
      </c>
      <c r="DR68" s="133">
        <f t="shared" si="52"/>
        <v>0</v>
      </c>
      <c r="DS68" s="133">
        <f t="shared" si="52"/>
        <v>0</v>
      </c>
      <c r="DT68" s="133">
        <f t="shared" si="52"/>
        <v>0</v>
      </c>
      <c r="DU68" s="12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97"/>
    </row>
    <row r="69" spans="1:162" hidden="1" x14ac:dyDescent="0.25">
      <c r="A69" s="123" t="s">
        <v>225</v>
      </c>
      <c r="B69" s="124" t="s">
        <v>226</v>
      </c>
      <c r="C69" s="125">
        <v>7895197130196</v>
      </c>
      <c r="D69" s="126" t="s">
        <v>91</v>
      </c>
      <c r="E69" s="124" t="s">
        <v>227</v>
      </c>
      <c r="F69" s="124" t="s">
        <v>205</v>
      </c>
      <c r="G69" s="124" t="s">
        <v>228</v>
      </c>
      <c r="H69" s="124" t="str">
        <f>VLOOKUP(C69,'[1]Tabela CMED 2018'!F:AG,28,0)</f>
        <v>POSITIVA</v>
      </c>
      <c r="I69" s="126">
        <v>2</v>
      </c>
      <c r="J69" s="127">
        <v>4.3299999999999998E-2</v>
      </c>
      <c r="K69" s="128">
        <f>VLOOKUP($C69,'[1]Tabela CMED 2018'!F:K,6,0)*(1+$J69)</f>
        <v>11.820588999999998</v>
      </c>
      <c r="L69" s="128">
        <f>INDEX([2]Sheet2!T:T,MATCH($C69,[2]Sheet2!$A:$A,0))</f>
        <v>13.43</v>
      </c>
      <c r="M69" s="128">
        <f>INDEX([2]Sheet2!U:U,MATCH($C69,[2]Sheet2!$A:$A,0))</f>
        <v>14.24</v>
      </c>
      <c r="N69" s="128">
        <f>INDEX([2]Sheet2!V:V,MATCH($C69,[2]Sheet2!$A:$A,0))</f>
        <v>14.33</v>
      </c>
      <c r="O69" s="128">
        <f>INDEX([2]Sheet2!W:W,MATCH($C69,[2]Sheet2!$A:$A,0))</f>
        <v>14.42</v>
      </c>
      <c r="P69" s="128">
        <f>INDEX([2]Sheet2!X:X,MATCH($C69,[2]Sheet2!$A:$A,0))</f>
        <v>14.78</v>
      </c>
      <c r="Q69" s="128">
        <f>INDEX([2]Sheet2!Y:Y,MATCH($C69,[2]Sheet2!$A:$A,0))</f>
        <v>14.24</v>
      </c>
      <c r="R69" s="124"/>
      <c r="S69" s="129">
        <f>K69/(IF($H69="Positiva",(VLOOKUP(S$7,'[1]Tabelas Master data'!$A$4:$B$16,2,0)),(VLOOKUP(S$7,'[1]Tabelas Master data'!$A$4:$C$16,3,0))))</f>
        <v>16.341270850671449</v>
      </c>
      <c r="T69" s="129">
        <f>INDEX([2]Sheet2!AB:AB,MATCH($C69,[2]Sheet2!$A:$A,0))</f>
        <v>18.57</v>
      </c>
      <c r="U69" s="129">
        <f>INDEX([2]Sheet2!AC:AC,MATCH($C69,[2]Sheet2!$A:$A,0))</f>
        <v>19.690000000000001</v>
      </c>
      <c r="V69" s="129">
        <f>INDEX([2]Sheet2!AD:AD,MATCH($C69,[2]Sheet2!$A:$A,0))</f>
        <v>19.809999999999999</v>
      </c>
      <c r="W69" s="129">
        <f>INDEX([2]Sheet2!AE:AE,MATCH($C69,[2]Sheet2!$A:$A,0))</f>
        <v>19.93</v>
      </c>
      <c r="X69" s="129">
        <f>INDEX([2]Sheet2!AF:AF,MATCH($C69,[2]Sheet2!$A:$A,0))</f>
        <v>20.43</v>
      </c>
      <c r="Y69" s="129">
        <f>INDEX([2]Sheet2!AG:AG,MATCH($C69,[2]Sheet2!$A:$A,0))</f>
        <v>19.690000000000001</v>
      </c>
      <c r="Z69" s="124"/>
      <c r="AA69" s="128">
        <f t="shared" si="53"/>
        <v>9.4375582575999992</v>
      </c>
      <c r="AB69" s="128">
        <f t="shared" si="54"/>
        <v>10.722512</v>
      </c>
      <c r="AC69" s="128">
        <f t="shared" si="55"/>
        <v>11.369216</v>
      </c>
      <c r="AD69" s="128">
        <f t="shared" si="56"/>
        <v>11.441072</v>
      </c>
      <c r="AE69" s="128">
        <f t="shared" si="57"/>
        <v>11.512928</v>
      </c>
      <c r="AF69" s="128">
        <f t="shared" si="46"/>
        <v>11.800352</v>
      </c>
      <c r="AG69" s="128">
        <f t="shared" si="46"/>
        <v>11.369216</v>
      </c>
      <c r="AH69" s="124" t="s">
        <v>91</v>
      </c>
      <c r="AI69" s="124" t="s">
        <v>95</v>
      </c>
      <c r="AJ69" s="124" t="s">
        <v>95</v>
      </c>
      <c r="AK69" s="124"/>
      <c r="AL69" s="124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1"/>
      <c r="BK69" s="130"/>
      <c r="BL69" s="130"/>
      <c r="BM69" s="130"/>
      <c r="BN69" s="130"/>
      <c r="BO69" s="124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2"/>
      <c r="CL69" s="130"/>
      <c r="CM69" s="131"/>
      <c r="CN69" s="130"/>
      <c r="CO69" s="130"/>
      <c r="CP69" s="130"/>
      <c r="CQ69" s="130"/>
      <c r="CR69" s="124"/>
      <c r="CS69" s="133">
        <f t="shared" si="51"/>
        <v>0</v>
      </c>
      <c r="CT69" s="133">
        <f t="shared" si="51"/>
        <v>0</v>
      </c>
      <c r="CU69" s="133">
        <f t="shared" si="51"/>
        <v>0</v>
      </c>
      <c r="CV69" s="133">
        <f t="shared" si="51"/>
        <v>0</v>
      </c>
      <c r="CW69" s="133">
        <f t="shared" si="51"/>
        <v>0</v>
      </c>
      <c r="CX69" s="133">
        <f t="shared" si="51"/>
        <v>0</v>
      </c>
      <c r="CY69" s="133">
        <f t="shared" si="51"/>
        <v>0</v>
      </c>
      <c r="CZ69" s="133">
        <f t="shared" si="51"/>
        <v>0</v>
      </c>
      <c r="DA69" s="133">
        <f t="shared" si="51"/>
        <v>0</v>
      </c>
      <c r="DB69" s="133">
        <f t="shared" si="51"/>
        <v>0</v>
      </c>
      <c r="DC69" s="133">
        <f t="shared" si="51"/>
        <v>0</v>
      </c>
      <c r="DD69" s="133">
        <f t="shared" si="51"/>
        <v>0</v>
      </c>
      <c r="DE69" s="133">
        <f t="shared" si="51"/>
        <v>0</v>
      </c>
      <c r="DF69" s="133">
        <f t="shared" si="51"/>
        <v>0</v>
      </c>
      <c r="DG69" s="133">
        <f t="shared" si="51"/>
        <v>0</v>
      </c>
      <c r="DH69" s="133">
        <f t="shared" si="51"/>
        <v>0</v>
      </c>
      <c r="DI69" s="133">
        <f t="shared" si="52"/>
        <v>0</v>
      </c>
      <c r="DJ69" s="133">
        <f t="shared" si="52"/>
        <v>0</v>
      </c>
      <c r="DK69" s="133">
        <f t="shared" si="52"/>
        <v>0</v>
      </c>
      <c r="DL69" s="133">
        <f t="shared" si="52"/>
        <v>0</v>
      </c>
      <c r="DM69" s="133">
        <f t="shared" si="52"/>
        <v>0</v>
      </c>
      <c r="DN69" s="133">
        <f t="shared" si="52"/>
        <v>0</v>
      </c>
      <c r="DO69" s="133">
        <f t="shared" si="52"/>
        <v>0</v>
      </c>
      <c r="DP69" s="133">
        <f t="shared" si="52"/>
        <v>0</v>
      </c>
      <c r="DQ69" s="133">
        <f t="shared" si="52"/>
        <v>0</v>
      </c>
      <c r="DR69" s="133">
        <f t="shared" si="52"/>
        <v>0</v>
      </c>
      <c r="DS69" s="133">
        <f t="shared" si="52"/>
        <v>0</v>
      </c>
      <c r="DT69" s="133">
        <f t="shared" si="52"/>
        <v>0</v>
      </c>
      <c r="DU69" s="12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97"/>
    </row>
    <row r="70" spans="1:162" hidden="1" x14ac:dyDescent="0.25">
      <c r="A70" s="123" t="s">
        <v>225</v>
      </c>
      <c r="B70" s="124" t="s">
        <v>229</v>
      </c>
      <c r="C70" s="125">
        <v>7895197130202</v>
      </c>
      <c r="D70" s="126" t="s">
        <v>91</v>
      </c>
      <c r="E70" s="124" t="s">
        <v>230</v>
      </c>
      <c r="F70" s="124" t="s">
        <v>205</v>
      </c>
      <c r="G70" s="124" t="s">
        <v>228</v>
      </c>
      <c r="H70" s="124" t="str">
        <f>VLOOKUP(C70,'[1]Tabela CMED 2018'!F:AG,28,0)</f>
        <v>POSITIVA</v>
      </c>
      <c r="I70" s="126">
        <v>2</v>
      </c>
      <c r="J70" s="127">
        <v>4.3299999999999998E-2</v>
      </c>
      <c r="K70" s="128">
        <f>VLOOKUP($C70,'[1]Tabela CMED 2018'!F:K,6,0)*(1+$J70)</f>
        <v>55.753951999999991</v>
      </c>
      <c r="L70" s="128">
        <f>INDEX([2]Sheet2!T:T,MATCH($C70,[2]Sheet2!$A:$A,0))</f>
        <v>63.36</v>
      </c>
      <c r="M70" s="128">
        <f>INDEX([2]Sheet2!U:U,MATCH($C70,[2]Sheet2!$A:$A,0))</f>
        <v>67.17</v>
      </c>
      <c r="N70" s="128">
        <f>INDEX([2]Sheet2!V:V,MATCH($C70,[2]Sheet2!$A:$A,0))</f>
        <v>67.58</v>
      </c>
      <c r="O70" s="128">
        <f>INDEX([2]Sheet2!W:W,MATCH($C70,[2]Sheet2!$A:$A,0))</f>
        <v>67.989999999999995</v>
      </c>
      <c r="P70" s="128">
        <f>INDEX([2]Sheet2!X:X,MATCH($C70,[2]Sheet2!$A:$A,0))</f>
        <v>69.69</v>
      </c>
      <c r="Q70" s="128">
        <f>INDEX([2]Sheet2!Y:Y,MATCH($C70,[2]Sheet2!$A:$A,0))</f>
        <v>67.17</v>
      </c>
      <c r="R70" s="124"/>
      <c r="S70" s="129">
        <f>K70/(IF($H70="Positiva",(VLOOKUP(S$7,'[1]Tabelas Master data'!$A$4:$B$16,2,0)),(VLOOKUP(S$7,'[1]Tabelas Master data'!$A$4:$C$16,3,0))))</f>
        <v>77.076567895841336</v>
      </c>
      <c r="T70" s="129">
        <f>INDEX([2]Sheet2!AB:AB,MATCH($C70,[2]Sheet2!$A:$A,0))</f>
        <v>87.59</v>
      </c>
      <c r="U70" s="129">
        <f>INDEX([2]Sheet2!AC:AC,MATCH($C70,[2]Sheet2!$A:$A,0))</f>
        <v>92.86</v>
      </c>
      <c r="V70" s="129">
        <f>INDEX([2]Sheet2!AD:AD,MATCH($C70,[2]Sheet2!$A:$A,0))</f>
        <v>93.43</v>
      </c>
      <c r="W70" s="129">
        <f>INDEX([2]Sheet2!AE:AE,MATCH($C70,[2]Sheet2!$A:$A,0))</f>
        <v>93.99</v>
      </c>
      <c r="X70" s="129">
        <f>INDEX([2]Sheet2!AF:AF,MATCH($C70,[2]Sheet2!$A:$A,0))</f>
        <v>96.34</v>
      </c>
      <c r="Y70" s="129">
        <f>INDEX([2]Sheet2!AG:AG,MATCH($C70,[2]Sheet2!$A:$A,0))</f>
        <v>92.86</v>
      </c>
      <c r="Z70" s="124"/>
      <c r="AA70" s="128">
        <f t="shared" si="53"/>
        <v>44.51395527679999</v>
      </c>
      <c r="AB70" s="128">
        <f t="shared" si="54"/>
        <v>50.586624</v>
      </c>
      <c r="AC70" s="128">
        <f t="shared" si="55"/>
        <v>53.628528000000003</v>
      </c>
      <c r="AD70" s="128">
        <f t="shared" si="56"/>
        <v>53.955871999999999</v>
      </c>
      <c r="AE70" s="128">
        <f t="shared" si="57"/>
        <v>54.283215999999996</v>
      </c>
      <c r="AF70" s="128">
        <f t="shared" si="46"/>
        <v>55.640495999999999</v>
      </c>
      <c r="AG70" s="128">
        <f t="shared" si="46"/>
        <v>53.628528000000003</v>
      </c>
      <c r="AH70" s="124" t="s">
        <v>91</v>
      </c>
      <c r="AI70" s="124" t="s">
        <v>95</v>
      </c>
      <c r="AJ70" s="124" t="s">
        <v>95</v>
      </c>
      <c r="AK70" s="124"/>
      <c r="AL70" s="124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1"/>
      <c r="BK70" s="130"/>
      <c r="BL70" s="130"/>
      <c r="BM70" s="130"/>
      <c r="BN70" s="130"/>
      <c r="BO70" s="124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2"/>
      <c r="CL70" s="130"/>
      <c r="CM70" s="131"/>
      <c r="CN70" s="130"/>
      <c r="CO70" s="130"/>
      <c r="CP70" s="130"/>
      <c r="CQ70" s="130"/>
      <c r="CR70" s="124"/>
      <c r="CS70" s="133">
        <f t="shared" si="51"/>
        <v>0</v>
      </c>
      <c r="CT70" s="133">
        <f t="shared" si="51"/>
        <v>0</v>
      </c>
      <c r="CU70" s="133">
        <f t="shared" si="51"/>
        <v>0</v>
      </c>
      <c r="CV70" s="133">
        <f t="shared" si="51"/>
        <v>0</v>
      </c>
      <c r="CW70" s="133">
        <f t="shared" si="51"/>
        <v>0</v>
      </c>
      <c r="CX70" s="133">
        <f t="shared" si="51"/>
        <v>0</v>
      </c>
      <c r="CY70" s="133">
        <f t="shared" si="51"/>
        <v>0</v>
      </c>
      <c r="CZ70" s="133">
        <f t="shared" si="51"/>
        <v>0</v>
      </c>
      <c r="DA70" s="133">
        <f t="shared" si="51"/>
        <v>0</v>
      </c>
      <c r="DB70" s="133">
        <f t="shared" si="51"/>
        <v>0</v>
      </c>
      <c r="DC70" s="133">
        <f t="shared" si="51"/>
        <v>0</v>
      </c>
      <c r="DD70" s="133">
        <f t="shared" si="51"/>
        <v>0</v>
      </c>
      <c r="DE70" s="133">
        <f t="shared" si="51"/>
        <v>0</v>
      </c>
      <c r="DF70" s="133">
        <f t="shared" si="51"/>
        <v>0</v>
      </c>
      <c r="DG70" s="133">
        <f t="shared" si="51"/>
        <v>0</v>
      </c>
      <c r="DH70" s="133">
        <f t="shared" si="51"/>
        <v>0</v>
      </c>
      <c r="DI70" s="133">
        <f t="shared" si="52"/>
        <v>0</v>
      </c>
      <c r="DJ70" s="133">
        <f t="shared" si="52"/>
        <v>0</v>
      </c>
      <c r="DK70" s="133">
        <f t="shared" si="52"/>
        <v>0</v>
      </c>
      <c r="DL70" s="133">
        <f t="shared" si="52"/>
        <v>0</v>
      </c>
      <c r="DM70" s="133">
        <f t="shared" si="52"/>
        <v>0</v>
      </c>
      <c r="DN70" s="133">
        <f t="shared" si="52"/>
        <v>0</v>
      </c>
      <c r="DO70" s="133">
        <f t="shared" si="52"/>
        <v>0</v>
      </c>
      <c r="DP70" s="133">
        <f t="shared" si="52"/>
        <v>0</v>
      </c>
      <c r="DQ70" s="133">
        <f t="shared" si="52"/>
        <v>0</v>
      </c>
      <c r="DR70" s="133">
        <f t="shared" si="52"/>
        <v>0</v>
      </c>
      <c r="DS70" s="133">
        <f t="shared" si="52"/>
        <v>0</v>
      </c>
      <c r="DT70" s="133">
        <f t="shared" si="52"/>
        <v>0</v>
      </c>
      <c r="DU70" s="12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97"/>
    </row>
    <row r="71" spans="1:162" hidden="1" x14ac:dyDescent="0.25">
      <c r="A71" s="123" t="s">
        <v>225</v>
      </c>
      <c r="B71" s="124" t="s">
        <v>231</v>
      </c>
      <c r="C71" s="125">
        <v>7895197130219</v>
      </c>
      <c r="D71" s="126" t="s">
        <v>91</v>
      </c>
      <c r="E71" s="124" t="s">
        <v>232</v>
      </c>
      <c r="F71" s="124" t="s">
        <v>205</v>
      </c>
      <c r="G71" s="124" t="s">
        <v>228</v>
      </c>
      <c r="H71" s="124" t="str">
        <f>VLOOKUP(C71,'[1]Tabela CMED 2018'!F:AG,28,0)</f>
        <v>POSITIVA</v>
      </c>
      <c r="I71" s="126">
        <v>2</v>
      </c>
      <c r="J71" s="127">
        <v>4.3299999999999998E-2</v>
      </c>
      <c r="K71" s="128">
        <f>VLOOKUP($C71,'[1]Tabela CMED 2018'!F:K,6,0)*(1+$J71)</f>
        <v>118.28935399999999</v>
      </c>
      <c r="L71" s="128">
        <f>INDEX([2]Sheet2!T:T,MATCH($C71,[2]Sheet2!$A:$A,0))</f>
        <v>134.41999999999999</v>
      </c>
      <c r="M71" s="128">
        <f>INDEX([2]Sheet2!U:U,MATCH($C71,[2]Sheet2!$A:$A,0))</f>
        <v>142.52000000000001</v>
      </c>
      <c r="N71" s="128">
        <f>INDEX([2]Sheet2!V:V,MATCH($C71,[2]Sheet2!$A:$A,0))</f>
        <v>143.38</v>
      </c>
      <c r="O71" s="128">
        <f>INDEX([2]Sheet2!W:W,MATCH($C71,[2]Sheet2!$A:$A,0))</f>
        <v>144.26</v>
      </c>
      <c r="P71" s="128">
        <f>INDEX([2]Sheet2!X:X,MATCH($C71,[2]Sheet2!$A:$A,0))</f>
        <v>147.86000000000001</v>
      </c>
      <c r="Q71" s="128">
        <f>INDEX([2]Sheet2!Y:Y,MATCH($C71,[2]Sheet2!$A:$A,0))</f>
        <v>142.52000000000001</v>
      </c>
      <c r="R71" s="124"/>
      <c r="S71" s="129">
        <f>K71/(IF($H71="Positiva",(VLOOKUP(S$7,'[1]Tabelas Master data'!$A$4:$B$16,2,0)),(VLOOKUP(S$7,'[1]Tabelas Master data'!$A$4:$C$16,3,0))))</f>
        <v>163.52809259039091</v>
      </c>
      <c r="T71" s="129">
        <f>INDEX([2]Sheet2!AB:AB,MATCH($C71,[2]Sheet2!$A:$A,0))</f>
        <v>185.83</v>
      </c>
      <c r="U71" s="129">
        <f>INDEX([2]Sheet2!AC:AC,MATCH($C71,[2]Sheet2!$A:$A,0))</f>
        <v>197.03</v>
      </c>
      <c r="V71" s="129">
        <f>INDEX([2]Sheet2!AD:AD,MATCH($C71,[2]Sheet2!$A:$A,0))</f>
        <v>198.21</v>
      </c>
      <c r="W71" s="129">
        <f>INDEX([2]Sheet2!AE:AE,MATCH($C71,[2]Sheet2!$A:$A,0))</f>
        <v>199.43</v>
      </c>
      <c r="X71" s="129">
        <f>INDEX([2]Sheet2!AF:AF,MATCH($C71,[2]Sheet2!$A:$A,0))</f>
        <v>204.41</v>
      </c>
      <c r="Y71" s="129">
        <f>INDEX([2]Sheet2!AG:AG,MATCH($C71,[2]Sheet2!$A:$A,0))</f>
        <v>197.03</v>
      </c>
      <c r="Z71" s="124"/>
      <c r="AA71" s="128">
        <f t="shared" si="53"/>
        <v>94.442220233599997</v>
      </c>
      <c r="AB71" s="128">
        <f t="shared" si="54"/>
        <v>107.32092799999999</v>
      </c>
      <c r="AC71" s="128">
        <f t="shared" si="55"/>
        <v>113.78796800000001</v>
      </c>
      <c r="AD71" s="128">
        <f t="shared" si="56"/>
        <v>114.474592</v>
      </c>
      <c r="AE71" s="128">
        <f t="shared" si="57"/>
        <v>115.177184</v>
      </c>
      <c r="AF71" s="128">
        <f t="shared" si="46"/>
        <v>118.05142400000001</v>
      </c>
      <c r="AG71" s="128">
        <f t="shared" si="46"/>
        <v>113.78796800000001</v>
      </c>
      <c r="AH71" s="124" t="s">
        <v>91</v>
      </c>
      <c r="AI71" s="124" t="s">
        <v>95</v>
      </c>
      <c r="AJ71" s="124" t="s">
        <v>95</v>
      </c>
      <c r="AK71" s="124"/>
      <c r="AL71" s="124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1"/>
      <c r="BK71" s="130"/>
      <c r="BL71" s="130"/>
      <c r="BM71" s="130"/>
      <c r="BN71" s="130"/>
      <c r="BO71" s="124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2"/>
      <c r="CL71" s="130"/>
      <c r="CM71" s="131"/>
      <c r="CN71" s="130"/>
      <c r="CO71" s="130"/>
      <c r="CP71" s="130"/>
      <c r="CQ71" s="130"/>
      <c r="CR71" s="124"/>
      <c r="CS71" s="133">
        <f t="shared" si="51"/>
        <v>0</v>
      </c>
      <c r="CT71" s="133">
        <f t="shared" si="51"/>
        <v>0</v>
      </c>
      <c r="CU71" s="133">
        <f t="shared" si="51"/>
        <v>0</v>
      </c>
      <c r="CV71" s="133">
        <f t="shared" si="51"/>
        <v>0</v>
      </c>
      <c r="CW71" s="133">
        <f t="shared" si="51"/>
        <v>0</v>
      </c>
      <c r="CX71" s="133">
        <f t="shared" si="51"/>
        <v>0</v>
      </c>
      <c r="CY71" s="133">
        <f t="shared" si="51"/>
        <v>0</v>
      </c>
      <c r="CZ71" s="133">
        <f t="shared" si="51"/>
        <v>0</v>
      </c>
      <c r="DA71" s="133">
        <f t="shared" si="51"/>
        <v>0</v>
      </c>
      <c r="DB71" s="133">
        <f t="shared" si="51"/>
        <v>0</v>
      </c>
      <c r="DC71" s="133">
        <f t="shared" si="51"/>
        <v>0</v>
      </c>
      <c r="DD71" s="133">
        <f t="shared" si="51"/>
        <v>0</v>
      </c>
      <c r="DE71" s="133">
        <f t="shared" si="51"/>
        <v>0</v>
      </c>
      <c r="DF71" s="133">
        <f t="shared" si="51"/>
        <v>0</v>
      </c>
      <c r="DG71" s="133">
        <f t="shared" si="51"/>
        <v>0</v>
      </c>
      <c r="DH71" s="133">
        <f t="shared" si="51"/>
        <v>0</v>
      </c>
      <c r="DI71" s="133">
        <f t="shared" si="52"/>
        <v>0</v>
      </c>
      <c r="DJ71" s="133">
        <f t="shared" si="52"/>
        <v>0</v>
      </c>
      <c r="DK71" s="133">
        <f t="shared" si="52"/>
        <v>0</v>
      </c>
      <c r="DL71" s="133">
        <f t="shared" si="52"/>
        <v>0</v>
      </c>
      <c r="DM71" s="133">
        <f t="shared" si="52"/>
        <v>0</v>
      </c>
      <c r="DN71" s="133">
        <f t="shared" si="52"/>
        <v>0</v>
      </c>
      <c r="DO71" s="133">
        <f t="shared" si="52"/>
        <v>0</v>
      </c>
      <c r="DP71" s="133">
        <f t="shared" si="52"/>
        <v>0</v>
      </c>
      <c r="DQ71" s="133">
        <f t="shared" si="52"/>
        <v>0</v>
      </c>
      <c r="DR71" s="133">
        <f t="shared" si="52"/>
        <v>0</v>
      </c>
      <c r="DS71" s="133">
        <f t="shared" si="52"/>
        <v>0</v>
      </c>
      <c r="DT71" s="133">
        <f t="shared" si="52"/>
        <v>0</v>
      </c>
      <c r="DU71" s="124"/>
      <c r="DV71" s="134"/>
      <c r="DW71" s="134"/>
      <c r="DX71" s="134"/>
      <c r="DY71" s="134"/>
      <c r="DZ71" s="134"/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4"/>
      <c r="EQ71" s="134"/>
      <c r="ER71" s="134"/>
      <c r="ES71" s="134"/>
      <c r="ET71" s="134"/>
      <c r="EU71" s="134"/>
      <c r="EV71" s="134"/>
      <c r="EW71" s="134"/>
      <c r="EX71" s="134"/>
      <c r="EY71" s="97"/>
    </row>
    <row r="72" spans="1:162" hidden="1" x14ac:dyDescent="0.25">
      <c r="A72" s="123" t="s">
        <v>233</v>
      </c>
      <c r="B72" s="124" t="s">
        <v>234</v>
      </c>
      <c r="C72" s="125">
        <v>7895197130035</v>
      </c>
      <c r="D72" s="126" t="s">
        <v>91</v>
      </c>
      <c r="E72" s="124" t="s">
        <v>235</v>
      </c>
      <c r="F72" s="124" t="s">
        <v>205</v>
      </c>
      <c r="G72" s="124" t="s">
        <v>222</v>
      </c>
      <c r="H72" s="124" t="str">
        <f>VLOOKUP(C72,'[1]Tabela CMED 2018'!F:AG,28,0)</f>
        <v>POSITIVA</v>
      </c>
      <c r="I72" s="126">
        <v>3</v>
      </c>
      <c r="J72" s="127">
        <v>4.3299999999999998E-2</v>
      </c>
      <c r="K72" s="128">
        <f>VLOOKUP($C72,'[1]Tabela CMED 2018'!F:K,6,0)*(1+$J72)</f>
        <v>63.150948999999997</v>
      </c>
      <c r="L72" s="128">
        <f>INDEX([2]Sheet2!T:T,MATCH($C72,[2]Sheet2!$A:$A,0))</f>
        <v>71.760000000000005</v>
      </c>
      <c r="M72" s="128">
        <f>INDEX([2]Sheet2!U:U,MATCH($C72,[2]Sheet2!$A:$A,0))</f>
        <v>76.09</v>
      </c>
      <c r="N72" s="128">
        <f>INDEX([2]Sheet2!V:V,MATCH($C72,[2]Sheet2!$A:$A,0))</f>
        <v>76.55</v>
      </c>
      <c r="O72" s="128">
        <f>INDEX([2]Sheet2!W:W,MATCH($C72,[2]Sheet2!$A:$A,0))</f>
        <v>77.02</v>
      </c>
      <c r="P72" s="128">
        <f>INDEX([2]Sheet2!X:X,MATCH($C72,[2]Sheet2!$A:$A,0))</f>
        <v>78.94</v>
      </c>
      <c r="Q72" s="128">
        <f>INDEX([2]Sheet2!Y:Y,MATCH($C72,[2]Sheet2!$A:$A,0))</f>
        <v>76.09</v>
      </c>
      <c r="R72" s="124"/>
      <c r="S72" s="129">
        <f>K72/(IF($H72="Positiva",(VLOOKUP(S$7,'[1]Tabelas Master data'!$A$4:$B$16,2,0)),(VLOOKUP(S$7,'[1]Tabelas Master data'!$A$4:$C$16,3,0))))</f>
        <v>87.302482311663113</v>
      </c>
      <c r="T72" s="129">
        <f>INDEX([2]Sheet2!AB:AB,MATCH($C72,[2]Sheet2!$A:$A,0))</f>
        <v>99.2</v>
      </c>
      <c r="U72" s="129">
        <f>INDEX([2]Sheet2!AC:AC,MATCH($C72,[2]Sheet2!$A:$A,0))</f>
        <v>105.19</v>
      </c>
      <c r="V72" s="129">
        <f>INDEX([2]Sheet2!AD:AD,MATCH($C72,[2]Sheet2!$A:$A,0))</f>
        <v>105.83</v>
      </c>
      <c r="W72" s="129">
        <f>INDEX([2]Sheet2!AE:AE,MATCH($C72,[2]Sheet2!$A:$A,0))</f>
        <v>106.47</v>
      </c>
      <c r="X72" s="129">
        <f>INDEX([2]Sheet2!AF:AF,MATCH($C72,[2]Sheet2!$A:$A,0))</f>
        <v>109.13</v>
      </c>
      <c r="Y72" s="129">
        <f>INDEX([2]Sheet2!AG:AG,MATCH($C72,[2]Sheet2!$A:$A,0))</f>
        <v>105.19</v>
      </c>
      <c r="Z72" s="124"/>
      <c r="AA72" s="128">
        <f t="shared" si="53"/>
        <v>50.419717681599998</v>
      </c>
      <c r="AB72" s="128">
        <f t="shared" si="54"/>
        <v>57.293184000000004</v>
      </c>
      <c r="AC72" s="128">
        <f t="shared" si="55"/>
        <v>60.750256</v>
      </c>
      <c r="AD72" s="128">
        <f t="shared" si="56"/>
        <v>61.117519999999999</v>
      </c>
      <c r="AE72" s="128">
        <f t="shared" si="57"/>
        <v>61.492767999999998</v>
      </c>
      <c r="AF72" s="128">
        <f t="shared" si="46"/>
        <v>63.025695999999996</v>
      </c>
      <c r="AG72" s="128">
        <f t="shared" si="46"/>
        <v>60.750256</v>
      </c>
      <c r="AH72" s="124" t="s">
        <v>91</v>
      </c>
      <c r="AI72" s="124" t="s">
        <v>95</v>
      </c>
      <c r="AJ72" s="124" t="s">
        <v>95</v>
      </c>
      <c r="AK72" s="124"/>
      <c r="AL72" s="124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1"/>
      <c r="BK72" s="130"/>
      <c r="BL72" s="130"/>
      <c r="BM72" s="130"/>
      <c r="BN72" s="130"/>
      <c r="BO72" s="124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2"/>
      <c r="CL72" s="130"/>
      <c r="CM72" s="131"/>
      <c r="CN72" s="130"/>
      <c r="CO72" s="130"/>
      <c r="CP72" s="130"/>
      <c r="CQ72" s="130"/>
      <c r="CR72" s="124"/>
      <c r="CS72" s="133">
        <f t="shared" si="51"/>
        <v>0</v>
      </c>
      <c r="CT72" s="133">
        <f t="shared" si="51"/>
        <v>0</v>
      </c>
      <c r="CU72" s="133">
        <f t="shared" si="51"/>
        <v>0</v>
      </c>
      <c r="CV72" s="133">
        <f t="shared" si="51"/>
        <v>0</v>
      </c>
      <c r="CW72" s="133">
        <f t="shared" si="51"/>
        <v>0</v>
      </c>
      <c r="CX72" s="133">
        <f t="shared" si="51"/>
        <v>0</v>
      </c>
      <c r="CY72" s="133">
        <f t="shared" si="51"/>
        <v>0</v>
      </c>
      <c r="CZ72" s="133">
        <f t="shared" si="51"/>
        <v>0</v>
      </c>
      <c r="DA72" s="133">
        <f t="shared" si="51"/>
        <v>0</v>
      </c>
      <c r="DB72" s="133">
        <f t="shared" si="51"/>
        <v>0</v>
      </c>
      <c r="DC72" s="133">
        <f t="shared" si="51"/>
        <v>0</v>
      </c>
      <c r="DD72" s="133">
        <f t="shared" si="51"/>
        <v>0</v>
      </c>
      <c r="DE72" s="133">
        <f t="shared" si="51"/>
        <v>0</v>
      </c>
      <c r="DF72" s="133">
        <f t="shared" si="51"/>
        <v>0</v>
      </c>
      <c r="DG72" s="133">
        <f t="shared" si="51"/>
        <v>0</v>
      </c>
      <c r="DH72" s="133">
        <f t="shared" si="51"/>
        <v>0</v>
      </c>
      <c r="DI72" s="133">
        <f t="shared" si="52"/>
        <v>0</v>
      </c>
      <c r="DJ72" s="133">
        <f t="shared" si="52"/>
        <v>0</v>
      </c>
      <c r="DK72" s="133">
        <f t="shared" si="52"/>
        <v>0</v>
      </c>
      <c r="DL72" s="133">
        <f t="shared" si="52"/>
        <v>0</v>
      </c>
      <c r="DM72" s="133">
        <f t="shared" si="52"/>
        <v>0</v>
      </c>
      <c r="DN72" s="133">
        <f t="shared" si="52"/>
        <v>0</v>
      </c>
      <c r="DO72" s="133">
        <f t="shared" si="52"/>
        <v>0</v>
      </c>
      <c r="DP72" s="133">
        <f t="shared" si="52"/>
        <v>0</v>
      </c>
      <c r="DQ72" s="133">
        <f t="shared" si="52"/>
        <v>0</v>
      </c>
      <c r="DR72" s="133">
        <f t="shared" si="52"/>
        <v>0</v>
      </c>
      <c r="DS72" s="133">
        <f t="shared" si="52"/>
        <v>0</v>
      </c>
      <c r="DT72" s="133">
        <f t="shared" si="52"/>
        <v>0</v>
      </c>
      <c r="DU72" s="12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/>
      <c r="ER72" s="134"/>
      <c r="ES72" s="134"/>
      <c r="ET72" s="134"/>
      <c r="EU72" s="134"/>
      <c r="EV72" s="134"/>
      <c r="EW72" s="134"/>
      <c r="EX72" s="134"/>
      <c r="EY72" s="97"/>
    </row>
    <row r="73" spans="1:162" hidden="1" x14ac:dyDescent="0.25">
      <c r="A73" s="123" t="s">
        <v>236</v>
      </c>
      <c r="B73" s="124" t="s">
        <v>237</v>
      </c>
      <c r="C73" s="125">
        <v>7895197100052</v>
      </c>
      <c r="D73" s="126" t="s">
        <v>91</v>
      </c>
      <c r="E73" s="124" t="s">
        <v>238</v>
      </c>
      <c r="F73" s="124" t="s">
        <v>205</v>
      </c>
      <c r="G73" s="124" t="s">
        <v>239</v>
      </c>
      <c r="H73" s="124" t="str">
        <f>VLOOKUP(C73,'[1]Tabela CMED 2018'!F:AG,28,0)</f>
        <v>POSITIVA</v>
      </c>
      <c r="I73" s="126">
        <v>3</v>
      </c>
      <c r="J73" s="127">
        <v>4.3299999999999998E-2</v>
      </c>
      <c r="K73" s="128">
        <f>VLOOKUP($C73,'[1]Tabela CMED 2018'!F:K,6,0)*(1+$J73)</f>
        <v>419.54222899999996</v>
      </c>
      <c r="L73" s="128">
        <f>INDEX([2]Sheet2!T:T,MATCH($C73,[2]Sheet2!$A:$A,0))</f>
        <v>476.75</v>
      </c>
      <c r="M73" s="128">
        <f>INDEX([2]Sheet2!U:U,MATCH($C73,[2]Sheet2!$A:$A,0))</f>
        <v>505.47</v>
      </c>
      <c r="N73" s="128">
        <f>INDEX([2]Sheet2!V:V,MATCH($C73,[2]Sheet2!$A:$A,0))</f>
        <v>508.53</v>
      </c>
      <c r="O73" s="128">
        <f>INDEX([2]Sheet2!W:W,MATCH($C73,[2]Sheet2!$A:$A,0))</f>
        <v>511.63</v>
      </c>
      <c r="P73" s="128">
        <f>INDEX([2]Sheet2!X:X,MATCH($C73,[2]Sheet2!$A:$A,0))</f>
        <v>524.41999999999996</v>
      </c>
      <c r="Q73" s="128">
        <f>INDEX([2]Sheet2!Y:Y,MATCH($C73,[2]Sheet2!$A:$A,0))</f>
        <v>505.47</v>
      </c>
      <c r="R73" s="124"/>
      <c r="S73" s="129">
        <f>K73/(IF($H73="Positiva",(VLOOKUP(S$7,'[1]Tabelas Master data'!$A$4:$B$16,2,0)),(VLOOKUP(S$7,'[1]Tabelas Master data'!$A$4:$C$16,3,0))))</f>
        <v>579.99251960993035</v>
      </c>
      <c r="T73" s="129">
        <f>INDEX([2]Sheet2!AB:AB,MATCH($C73,[2]Sheet2!$A:$A,0))</f>
        <v>659.08</v>
      </c>
      <c r="U73" s="129">
        <f>INDEX([2]Sheet2!AC:AC,MATCH($C73,[2]Sheet2!$A:$A,0))</f>
        <v>698.78</v>
      </c>
      <c r="V73" s="129">
        <f>INDEX([2]Sheet2!AD:AD,MATCH($C73,[2]Sheet2!$A:$A,0))</f>
        <v>703.01</v>
      </c>
      <c r="W73" s="129">
        <f>INDEX([2]Sheet2!AE:AE,MATCH($C73,[2]Sheet2!$A:$A,0))</f>
        <v>707.3</v>
      </c>
      <c r="X73" s="129">
        <f>INDEX([2]Sheet2!AF:AF,MATCH($C73,[2]Sheet2!$A:$A,0))</f>
        <v>724.98</v>
      </c>
      <c r="Y73" s="129">
        <f>INDEX([2]Sheet2!AG:AG,MATCH($C73,[2]Sheet2!$A:$A,0))</f>
        <v>698.78</v>
      </c>
      <c r="Z73" s="124"/>
      <c r="AA73" s="128">
        <f t="shared" si="53"/>
        <v>334.96251563359999</v>
      </c>
      <c r="AB73" s="128">
        <f t="shared" si="54"/>
        <v>380.63720000000001</v>
      </c>
      <c r="AC73" s="128">
        <f t="shared" si="55"/>
        <v>403.56724800000001</v>
      </c>
      <c r="AD73" s="128">
        <f t="shared" si="56"/>
        <v>406.01035199999995</v>
      </c>
      <c r="AE73" s="128">
        <f t="shared" si="57"/>
        <v>408.48539199999999</v>
      </c>
      <c r="AF73" s="128">
        <f t="shared" si="46"/>
        <v>418.69692799999996</v>
      </c>
      <c r="AG73" s="128">
        <f t="shared" si="46"/>
        <v>403.56724800000001</v>
      </c>
      <c r="AH73" s="124" t="s">
        <v>95</v>
      </c>
      <c r="AI73" s="124" t="s">
        <v>95</v>
      </c>
      <c r="AJ73" s="124" t="s">
        <v>91</v>
      </c>
      <c r="AK73" s="124"/>
      <c r="AL73" s="124"/>
      <c r="AM73" s="130">
        <v>7.0000000000000007E-2</v>
      </c>
      <c r="AN73" s="130">
        <v>7.0000000000000007E-2</v>
      </c>
      <c r="AO73" s="130">
        <v>7.0000000000000007E-2</v>
      </c>
      <c r="AP73" s="130">
        <v>7.0000000000000007E-2</v>
      </c>
      <c r="AQ73" s="130">
        <v>7.0000000000000007E-2</v>
      </c>
      <c r="AR73" s="130">
        <v>7.0000000000000007E-2</v>
      </c>
      <c r="AS73" s="130">
        <v>7.0000000000000007E-2</v>
      </c>
      <c r="AT73" s="130">
        <v>7.0000000000000007E-2</v>
      </c>
      <c r="AU73" s="130">
        <v>7.0000000000000007E-2</v>
      </c>
      <c r="AV73" s="130">
        <v>7.0000000000000007E-2</v>
      </c>
      <c r="AW73" s="130">
        <v>7.0000000000000007E-2</v>
      </c>
      <c r="AX73" s="130">
        <v>7.0000000000000007E-2</v>
      </c>
      <c r="AY73" s="130">
        <v>0.12</v>
      </c>
      <c r="AZ73" s="130">
        <v>7.0000000000000007E-2</v>
      </c>
      <c r="BA73" s="130">
        <v>7.0000000000000007E-2</v>
      </c>
      <c r="BB73" s="130">
        <v>0.12</v>
      </c>
      <c r="BC73" s="130">
        <v>7.0000000000000007E-2</v>
      </c>
      <c r="BD73" s="130">
        <v>7.0000000000000007E-2</v>
      </c>
      <c r="BE73" s="130">
        <v>7.0000000000000007E-2</v>
      </c>
      <c r="BF73" s="130">
        <v>0.12</v>
      </c>
      <c r="BG73" s="130">
        <v>0.12</v>
      </c>
      <c r="BH73" s="130">
        <v>7.0000000000000007E-2</v>
      </c>
      <c r="BI73" s="130">
        <v>7.0000000000000007E-2</v>
      </c>
      <c r="BJ73" s="131">
        <v>0.12</v>
      </c>
      <c r="BK73" s="130">
        <v>0.12</v>
      </c>
      <c r="BL73" s="130">
        <v>7.0000000000000007E-2</v>
      </c>
      <c r="BM73" s="130">
        <v>7.0000000000000007E-2</v>
      </c>
      <c r="BN73" s="130">
        <v>0</v>
      </c>
      <c r="BO73" s="124"/>
      <c r="BP73" s="130">
        <f>VLOOKUP(BP$8,'[1]Tabelas Master data'!$V:$W,2,0)</f>
        <v>0.17</v>
      </c>
      <c r="BQ73" s="130">
        <f>VLOOKUP(BQ$8,'[1]Tabelas Master data'!$V:$W,2,0)</f>
        <v>0.17</v>
      </c>
      <c r="BR73" s="130">
        <f>VLOOKUP(BR$8,'[1]Tabelas Master data'!$V:$W,2,0)</f>
        <v>0.18</v>
      </c>
      <c r="BS73" s="130">
        <f>VLOOKUP(BS$8,'[1]Tabelas Master data'!$V:$W,2,0)</f>
        <v>0.18</v>
      </c>
      <c r="BT73" s="130">
        <f>VLOOKUP(BT$8,'[1]Tabelas Master data'!$V:$W,2,0)</f>
        <v>0.18</v>
      </c>
      <c r="BU73" s="130">
        <f>VLOOKUP(BU$8,'[1]Tabelas Master data'!$V:$W,2,0)</f>
        <v>0.18</v>
      </c>
      <c r="BV73" s="130">
        <f>VLOOKUP(BV$8,'[1]Tabelas Master data'!$V:$W,2,0)</f>
        <v>0.17</v>
      </c>
      <c r="BW73" s="130">
        <f>VLOOKUP(BW$8,'[1]Tabelas Master data'!$V:$W,2,0)</f>
        <v>0.17</v>
      </c>
      <c r="BX73" s="130">
        <f>VLOOKUP(BX$8,'[1]Tabelas Master data'!$V:$W,2,0)</f>
        <v>0.17</v>
      </c>
      <c r="BY73" s="130">
        <f>VLOOKUP(BY$8,'[1]Tabelas Master data'!$V:$W,2,0)</f>
        <v>0.18</v>
      </c>
      <c r="BZ73" s="130">
        <f>VLOOKUP(BZ$8,'[1]Tabelas Master data'!$V:$W,2,0)</f>
        <v>0.17</v>
      </c>
      <c r="CA73" s="130">
        <f>VLOOKUP(CA$8,'[1]Tabelas Master data'!$V:$W,2,0)</f>
        <v>0.17</v>
      </c>
      <c r="CB73" s="130">
        <f>VLOOKUP(CB$8,'[1]Tabelas Master data'!$V:$W,2,0)</f>
        <v>0.18</v>
      </c>
      <c r="CC73" s="130">
        <f>VLOOKUP(CC$8,'[1]Tabelas Master data'!$V:$W,2,0)</f>
        <v>0.17</v>
      </c>
      <c r="CD73" s="130">
        <f>VLOOKUP(CD$8,'[1]Tabelas Master data'!$V:$W,2,0)</f>
        <v>0.18</v>
      </c>
      <c r="CE73" s="130">
        <f>VLOOKUP(CE$8,'[1]Tabelas Master data'!$V:$W,2,0)</f>
        <v>0.18</v>
      </c>
      <c r="CF73" s="130">
        <f>VLOOKUP(CF$8,'[1]Tabelas Master data'!$V:$W,2,0)</f>
        <v>0.18</v>
      </c>
      <c r="CG73" s="130">
        <f>VLOOKUP(CG$8,'[1]Tabelas Master data'!$V:$W,2,0)</f>
        <v>0.18</v>
      </c>
      <c r="CH73" s="130">
        <f>VLOOKUP(CH$8,'[1]Tabelas Master data'!$V:$W,2,0)</f>
        <v>0.18</v>
      </c>
      <c r="CI73" s="130">
        <f>VLOOKUP(CI$8,'[1]Tabelas Master data'!$V:$W,2,0)</f>
        <v>0.18</v>
      </c>
      <c r="CJ73" s="130">
        <f>VLOOKUP(CJ$8,'[1]Tabelas Master data'!$V:$W,2,0)</f>
        <v>0.2</v>
      </c>
      <c r="CK73" s="132">
        <f>VLOOKUP(CK$8,'[1]Tabelas Master data'!$V:$W,2,0)</f>
        <v>0.17499999999999999</v>
      </c>
      <c r="CL73" s="130">
        <f>VLOOKUP(CL$8,'[1]Tabelas Master data'!$V:$W,2,0)</f>
        <v>0.17</v>
      </c>
      <c r="CM73" s="131">
        <v>0.12</v>
      </c>
      <c r="CN73" s="130">
        <f>VLOOKUP(CN$8,'[1]Tabelas Master data'!$V:$W,2,0)</f>
        <v>0.18</v>
      </c>
      <c r="CO73" s="130">
        <f>VLOOKUP(CO$8,'[1]Tabelas Master data'!$V:$W,2,0)</f>
        <v>0.18</v>
      </c>
      <c r="CP73" s="130">
        <f>VLOOKUP(CP$8,'[1]Tabelas Master data'!$V:$W,2,0)</f>
        <v>0.18</v>
      </c>
      <c r="CQ73" s="130">
        <f>VLOOKUP(CQ$8,'[1]Tabelas Master data'!$V:$W,2,0)</f>
        <v>0</v>
      </c>
      <c r="CR73" s="124"/>
      <c r="CS73" s="133">
        <f t="shared" si="51"/>
        <v>0.10752688172043012</v>
      </c>
      <c r="CT73" s="133">
        <f t="shared" si="51"/>
        <v>0.10752688172043012</v>
      </c>
      <c r="CU73" s="133">
        <f t="shared" si="51"/>
        <v>0.11827956989247301</v>
      </c>
      <c r="CV73" s="133">
        <f t="shared" si="51"/>
        <v>0.11827956989247301</v>
      </c>
      <c r="CW73" s="133">
        <f t="shared" si="51"/>
        <v>0.11827956989247301</v>
      </c>
      <c r="CX73" s="133">
        <f t="shared" si="51"/>
        <v>0.11827956989247301</v>
      </c>
      <c r="CY73" s="133">
        <f t="shared" si="51"/>
        <v>0.10752688172043012</v>
      </c>
      <c r="CZ73" s="133">
        <f t="shared" si="51"/>
        <v>0.10752688172043012</v>
      </c>
      <c r="DA73" s="133">
        <f t="shared" si="51"/>
        <v>0.10752688172043012</v>
      </c>
      <c r="DB73" s="133">
        <f t="shared" si="51"/>
        <v>0.11827956989247301</v>
      </c>
      <c r="DC73" s="133">
        <f t="shared" si="51"/>
        <v>0.10752688172043012</v>
      </c>
      <c r="DD73" s="133">
        <f t="shared" si="51"/>
        <v>0.10752688172043012</v>
      </c>
      <c r="DE73" s="133">
        <f t="shared" si="51"/>
        <v>6.8181818181818121E-2</v>
      </c>
      <c r="DF73" s="133">
        <f t="shared" si="51"/>
        <v>0.10752688172043012</v>
      </c>
      <c r="DG73" s="133">
        <f t="shared" si="51"/>
        <v>0.11827956989247301</v>
      </c>
      <c r="DH73" s="133">
        <f t="shared" si="51"/>
        <v>6.8181818181818121E-2</v>
      </c>
      <c r="DI73" s="133">
        <f t="shared" si="52"/>
        <v>0.11827956989247301</v>
      </c>
      <c r="DJ73" s="133">
        <f t="shared" si="52"/>
        <v>0.11827956989247301</v>
      </c>
      <c r="DK73" s="133">
        <f t="shared" si="52"/>
        <v>0.11827956989247301</v>
      </c>
      <c r="DL73" s="133">
        <f t="shared" si="52"/>
        <v>6.8181818181818121E-2</v>
      </c>
      <c r="DM73" s="133">
        <f t="shared" si="52"/>
        <v>9.0909090909090828E-2</v>
      </c>
      <c r="DN73" s="133">
        <f t="shared" si="52"/>
        <v>0.11290322580645162</v>
      </c>
      <c r="DO73" s="133">
        <f t="shared" si="52"/>
        <v>0.10752688172043012</v>
      </c>
      <c r="DP73" s="133">
        <f t="shared" si="52"/>
        <v>0</v>
      </c>
      <c r="DQ73" s="133">
        <f t="shared" si="52"/>
        <v>6.8181818181818121E-2</v>
      </c>
      <c r="DR73" s="133">
        <f t="shared" si="52"/>
        <v>0.11827956989247301</v>
      </c>
      <c r="DS73" s="133">
        <f t="shared" si="52"/>
        <v>0.11827956989247301</v>
      </c>
      <c r="DT73" s="133">
        <f t="shared" si="52"/>
        <v>0</v>
      </c>
      <c r="DU73" s="12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R73" s="134"/>
      <c r="ES73" s="134"/>
      <c r="ET73" s="134"/>
      <c r="EU73" s="134"/>
      <c r="EV73" s="134"/>
      <c r="EW73" s="134"/>
      <c r="EX73" s="134"/>
      <c r="EY73" s="97"/>
    </row>
    <row r="74" spans="1:162" hidden="1" x14ac:dyDescent="0.25">
      <c r="A74" s="123" t="s">
        <v>240</v>
      </c>
      <c r="B74" s="124" t="s">
        <v>241</v>
      </c>
      <c r="C74" s="125">
        <v>7895197210010</v>
      </c>
      <c r="D74" s="126" t="s">
        <v>91</v>
      </c>
      <c r="E74" s="124" t="s">
        <v>242</v>
      </c>
      <c r="F74" s="124" t="s">
        <v>205</v>
      </c>
      <c r="G74" s="124" t="s">
        <v>143</v>
      </c>
      <c r="H74" s="124" t="str">
        <f>VLOOKUP(C74,'[1]Tabela CMED 2018'!F:AG,28,0)</f>
        <v>POSITIVA</v>
      </c>
      <c r="I74" s="126">
        <v>3</v>
      </c>
      <c r="J74" s="127">
        <v>4.3299999999999998E-2</v>
      </c>
      <c r="K74" s="128">
        <f>VLOOKUP($C74,'[1]Tabela CMED 2018'!F:K,6,0)*(1+$J74)</f>
        <v>1638.4817839999998</v>
      </c>
      <c r="L74" s="128">
        <f>INDEX([2]Sheet2!T:T,MATCH($C74,[2]Sheet2!$A:$A,0))</f>
        <v>1861.91</v>
      </c>
      <c r="M74" s="128">
        <f>INDEX([2]Sheet2!U:U,MATCH($C74,[2]Sheet2!$A:$A,0))</f>
        <v>1974.08</v>
      </c>
      <c r="N74" s="128">
        <f>INDEX([2]Sheet2!V:V,MATCH($C74,[2]Sheet2!$A:$A,0))</f>
        <v>1986.04</v>
      </c>
      <c r="O74" s="128">
        <f>INDEX([2]Sheet2!W:W,MATCH($C74,[2]Sheet2!$A:$A,0))</f>
        <v>1998.15</v>
      </c>
      <c r="P74" s="128">
        <f>INDEX([2]Sheet2!X:X,MATCH($C74,[2]Sheet2!$A:$A,0))</f>
        <v>2048.1</v>
      </c>
      <c r="Q74" s="128">
        <f>INDEX([2]Sheet2!Y:Y,MATCH($C74,[2]Sheet2!$A:$A,0))</f>
        <v>1974.08</v>
      </c>
      <c r="R74" s="124"/>
      <c r="S74" s="129">
        <f>K74/(IF($H74="Positiva",(VLOOKUP(S$7,'[1]Tabelas Master data'!$A$4:$B$16,2,0)),(VLOOKUP(S$7,'[1]Tabelas Master data'!$A$4:$C$16,3,0))))</f>
        <v>2265.1049466515888</v>
      </c>
      <c r="T74" s="129">
        <f>INDEX([2]Sheet2!AB:AB,MATCH($C74,[2]Sheet2!$A:$A,0))</f>
        <v>2573.98</v>
      </c>
      <c r="U74" s="129">
        <f>INDEX([2]Sheet2!AC:AC,MATCH($C74,[2]Sheet2!$A:$A,0))</f>
        <v>2729.05</v>
      </c>
      <c r="V74" s="129">
        <f>INDEX([2]Sheet2!AD:AD,MATCH($C74,[2]Sheet2!$A:$A,0))</f>
        <v>2745.58</v>
      </c>
      <c r="W74" s="129">
        <f>INDEX([2]Sheet2!AE:AE,MATCH($C74,[2]Sheet2!$A:$A,0))</f>
        <v>2762.32</v>
      </c>
      <c r="X74" s="129">
        <f>INDEX([2]Sheet2!AF:AF,MATCH($C74,[2]Sheet2!$A:$A,0))</f>
        <v>2831.38</v>
      </c>
      <c r="Y74" s="129">
        <f>INDEX([2]Sheet2!AG:AG,MATCH($C74,[2]Sheet2!$A:$A,0))</f>
        <v>2729.05</v>
      </c>
      <c r="Z74" s="124"/>
      <c r="AA74" s="128">
        <f t="shared" si="53"/>
        <v>1308.1638563455999</v>
      </c>
      <c r="AB74" s="128">
        <f t="shared" si="54"/>
        <v>1486.5489440000001</v>
      </c>
      <c r="AC74" s="128">
        <f t="shared" si="55"/>
        <v>1576.105472</v>
      </c>
      <c r="AD74" s="128">
        <f t="shared" si="56"/>
        <v>1585.6543360000001</v>
      </c>
      <c r="AE74" s="128">
        <f t="shared" si="57"/>
        <v>1595.32296</v>
      </c>
      <c r="AF74" s="128">
        <f t="shared" si="46"/>
        <v>1635.2030399999999</v>
      </c>
      <c r="AG74" s="128">
        <f t="shared" si="46"/>
        <v>1576.105472</v>
      </c>
      <c r="AH74" s="124" t="s">
        <v>91</v>
      </c>
      <c r="AI74" s="124" t="s">
        <v>95</v>
      </c>
      <c r="AJ74" s="124" t="s">
        <v>95</v>
      </c>
      <c r="AK74" s="124"/>
      <c r="AL74" s="124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1"/>
      <c r="BK74" s="130"/>
      <c r="BL74" s="130"/>
      <c r="BM74" s="130"/>
      <c r="BN74" s="130"/>
      <c r="BO74" s="124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2"/>
      <c r="CL74" s="130"/>
      <c r="CM74" s="131"/>
      <c r="CN74" s="130"/>
      <c r="CO74" s="130"/>
      <c r="CP74" s="130"/>
      <c r="CQ74" s="130"/>
      <c r="CR74" s="124"/>
      <c r="CS74" s="133">
        <f t="shared" si="51"/>
        <v>0</v>
      </c>
      <c r="CT74" s="133">
        <f t="shared" si="51"/>
        <v>0</v>
      </c>
      <c r="CU74" s="133">
        <f t="shared" si="51"/>
        <v>0</v>
      </c>
      <c r="CV74" s="133">
        <f t="shared" si="51"/>
        <v>0</v>
      </c>
      <c r="CW74" s="133">
        <f t="shared" si="51"/>
        <v>0</v>
      </c>
      <c r="CX74" s="133">
        <f t="shared" si="51"/>
        <v>0</v>
      </c>
      <c r="CY74" s="133">
        <f t="shared" si="51"/>
        <v>0</v>
      </c>
      <c r="CZ74" s="133">
        <f t="shared" si="51"/>
        <v>0</v>
      </c>
      <c r="DA74" s="133">
        <f t="shared" si="51"/>
        <v>0</v>
      </c>
      <c r="DB74" s="133">
        <f t="shared" si="51"/>
        <v>0</v>
      </c>
      <c r="DC74" s="133">
        <f t="shared" si="51"/>
        <v>0</v>
      </c>
      <c r="DD74" s="133">
        <f t="shared" si="51"/>
        <v>0</v>
      </c>
      <c r="DE74" s="133">
        <f t="shared" si="51"/>
        <v>0</v>
      </c>
      <c r="DF74" s="133">
        <f t="shared" si="51"/>
        <v>0</v>
      </c>
      <c r="DG74" s="133">
        <f t="shared" si="51"/>
        <v>0</v>
      </c>
      <c r="DH74" s="133">
        <f t="shared" si="51"/>
        <v>0</v>
      </c>
      <c r="DI74" s="133">
        <f t="shared" si="52"/>
        <v>0</v>
      </c>
      <c r="DJ74" s="133">
        <f t="shared" si="52"/>
        <v>0</v>
      </c>
      <c r="DK74" s="133">
        <f t="shared" si="52"/>
        <v>0</v>
      </c>
      <c r="DL74" s="133">
        <f t="shared" si="52"/>
        <v>0</v>
      </c>
      <c r="DM74" s="133">
        <f t="shared" si="52"/>
        <v>0</v>
      </c>
      <c r="DN74" s="133">
        <f t="shared" si="52"/>
        <v>0</v>
      </c>
      <c r="DO74" s="133">
        <f t="shared" si="52"/>
        <v>0</v>
      </c>
      <c r="DP74" s="133">
        <f t="shared" si="52"/>
        <v>0</v>
      </c>
      <c r="DQ74" s="133">
        <f t="shared" si="52"/>
        <v>0</v>
      </c>
      <c r="DR74" s="133">
        <f t="shared" si="52"/>
        <v>0</v>
      </c>
      <c r="DS74" s="133">
        <f t="shared" si="52"/>
        <v>0</v>
      </c>
      <c r="DT74" s="133">
        <f t="shared" si="52"/>
        <v>0</v>
      </c>
      <c r="DU74" s="124"/>
      <c r="DV74" s="134"/>
      <c r="DW74" s="134"/>
      <c r="DX74" s="134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134"/>
      <c r="EP74" s="134"/>
      <c r="EQ74" s="134"/>
      <c r="ER74" s="134"/>
      <c r="ES74" s="134"/>
      <c r="ET74" s="134"/>
      <c r="EU74" s="134"/>
      <c r="EV74" s="134"/>
      <c r="EW74" s="134"/>
      <c r="EX74" s="134"/>
      <c r="EY74" s="97"/>
    </row>
    <row r="75" spans="1:162" hidden="1" x14ac:dyDescent="0.25">
      <c r="A75" s="123" t="s">
        <v>240</v>
      </c>
      <c r="B75" s="124" t="s">
        <v>243</v>
      </c>
      <c r="C75" s="125">
        <v>7895197210027</v>
      </c>
      <c r="D75" s="126" t="s">
        <v>91</v>
      </c>
      <c r="E75" s="124" t="s">
        <v>244</v>
      </c>
      <c r="F75" s="124" t="s">
        <v>205</v>
      </c>
      <c r="G75" s="124" t="s">
        <v>143</v>
      </c>
      <c r="H75" s="124" t="str">
        <f>VLOOKUP(C75,'[1]Tabela CMED 2018'!F:AG,28,0)</f>
        <v>POSITIVA</v>
      </c>
      <c r="I75" s="126">
        <v>3</v>
      </c>
      <c r="J75" s="127">
        <v>4.3299999999999998E-2</v>
      </c>
      <c r="K75" s="128">
        <f>VLOOKUP($C75,'[1]Tabela CMED 2018'!F:K,6,0)*(1+$J75)</f>
        <v>3206.3738899999998</v>
      </c>
      <c r="L75" s="128">
        <f>INDEX([2]Sheet2!T:T,MATCH($C75,[2]Sheet2!$A:$A,0))</f>
        <v>3643.61</v>
      </c>
      <c r="M75" s="128">
        <f>INDEX([2]Sheet2!U:U,MATCH($C75,[2]Sheet2!$A:$A,0))</f>
        <v>3863.1</v>
      </c>
      <c r="N75" s="128">
        <f>INDEX([2]Sheet2!V:V,MATCH($C75,[2]Sheet2!$A:$A,0))</f>
        <v>3886.52</v>
      </c>
      <c r="O75" s="128">
        <f>INDEX([2]Sheet2!W:W,MATCH($C75,[2]Sheet2!$A:$A,0))</f>
        <v>3910.22</v>
      </c>
      <c r="P75" s="128">
        <f>INDEX([2]Sheet2!X:X,MATCH($C75,[2]Sheet2!$A:$A,0))</f>
        <v>4007.97</v>
      </c>
      <c r="Q75" s="128">
        <f>INDEX([2]Sheet2!Y:Y,MATCH($C75,[2]Sheet2!$A:$A,0))</f>
        <v>3863.1</v>
      </c>
      <c r="R75" s="124"/>
      <c r="S75" s="129">
        <f>K75/(IF($H75="Positiva",(VLOOKUP(S$7,'[1]Tabelas Master data'!$A$4:$B$16,2,0)),(VLOOKUP(S$7,'[1]Tabelas Master data'!$A$4:$C$16,3,0))))</f>
        <v>4432.623804533855</v>
      </c>
      <c r="T75" s="129">
        <f>INDEX([2]Sheet2!AB:AB,MATCH($C75,[2]Sheet2!$A:$A,0))</f>
        <v>5037.08</v>
      </c>
      <c r="U75" s="129">
        <f>INDEX([2]Sheet2!AC:AC,MATCH($C75,[2]Sheet2!$A:$A,0))</f>
        <v>5340.51</v>
      </c>
      <c r="V75" s="129">
        <f>INDEX([2]Sheet2!AD:AD,MATCH($C75,[2]Sheet2!$A:$A,0))</f>
        <v>5372.89</v>
      </c>
      <c r="W75" s="129">
        <f>INDEX([2]Sheet2!AE:AE,MATCH($C75,[2]Sheet2!$A:$A,0))</f>
        <v>5405.64</v>
      </c>
      <c r="X75" s="129">
        <f>INDEX([2]Sheet2!AF:AF,MATCH($C75,[2]Sheet2!$A:$A,0))</f>
        <v>5540.78</v>
      </c>
      <c r="Y75" s="129">
        <f>INDEX([2]Sheet2!AG:AG,MATCH($C75,[2]Sheet2!$A:$A,0))</f>
        <v>5340.51</v>
      </c>
      <c r="Z75" s="124"/>
      <c r="AA75" s="128">
        <f t="shared" si="53"/>
        <v>2559.9689137759997</v>
      </c>
      <c r="AB75" s="128">
        <f t="shared" si="54"/>
        <v>2909.0582239999999</v>
      </c>
      <c r="AC75" s="128">
        <f t="shared" si="55"/>
        <v>3084.2990399999999</v>
      </c>
      <c r="AD75" s="128">
        <f t="shared" si="56"/>
        <v>3102.9975679999998</v>
      </c>
      <c r="AE75" s="128">
        <f t="shared" si="57"/>
        <v>3121.9196480000001</v>
      </c>
      <c r="AF75" s="128">
        <f t="shared" si="46"/>
        <v>3199.963248</v>
      </c>
      <c r="AG75" s="128">
        <f t="shared" si="46"/>
        <v>3084.2990399999999</v>
      </c>
      <c r="AH75" s="124" t="s">
        <v>91</v>
      </c>
      <c r="AI75" s="124" t="s">
        <v>95</v>
      </c>
      <c r="AJ75" s="124" t="s">
        <v>95</v>
      </c>
      <c r="AK75" s="124"/>
      <c r="AL75" s="124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1"/>
      <c r="BK75" s="130"/>
      <c r="BL75" s="130"/>
      <c r="BM75" s="130"/>
      <c r="BN75" s="130"/>
      <c r="BO75" s="124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2"/>
      <c r="CL75" s="130"/>
      <c r="CM75" s="131"/>
      <c r="CN75" s="130"/>
      <c r="CO75" s="130"/>
      <c r="CP75" s="130"/>
      <c r="CQ75" s="130"/>
      <c r="CR75" s="124"/>
      <c r="CS75" s="133">
        <f t="shared" si="51"/>
        <v>0</v>
      </c>
      <c r="CT75" s="133">
        <f t="shared" si="51"/>
        <v>0</v>
      </c>
      <c r="CU75" s="133">
        <f t="shared" si="51"/>
        <v>0</v>
      </c>
      <c r="CV75" s="133">
        <f t="shared" si="51"/>
        <v>0</v>
      </c>
      <c r="CW75" s="133">
        <f t="shared" si="51"/>
        <v>0</v>
      </c>
      <c r="CX75" s="133">
        <f t="shared" si="51"/>
        <v>0</v>
      </c>
      <c r="CY75" s="133">
        <f t="shared" si="51"/>
        <v>0</v>
      </c>
      <c r="CZ75" s="133">
        <f t="shared" si="51"/>
        <v>0</v>
      </c>
      <c r="DA75" s="133">
        <f t="shared" si="51"/>
        <v>0</v>
      </c>
      <c r="DB75" s="133">
        <f t="shared" si="51"/>
        <v>0</v>
      </c>
      <c r="DC75" s="133">
        <f t="shared" si="51"/>
        <v>0</v>
      </c>
      <c r="DD75" s="133">
        <f t="shared" si="51"/>
        <v>0</v>
      </c>
      <c r="DE75" s="133">
        <f t="shared" si="51"/>
        <v>0</v>
      </c>
      <c r="DF75" s="133">
        <f t="shared" si="51"/>
        <v>0</v>
      </c>
      <c r="DG75" s="133">
        <f t="shared" si="51"/>
        <v>0</v>
      </c>
      <c r="DH75" s="133">
        <f t="shared" si="51"/>
        <v>0</v>
      </c>
      <c r="DI75" s="133">
        <f t="shared" si="52"/>
        <v>0</v>
      </c>
      <c r="DJ75" s="133">
        <f t="shared" si="52"/>
        <v>0</v>
      </c>
      <c r="DK75" s="133">
        <f t="shared" si="52"/>
        <v>0</v>
      </c>
      <c r="DL75" s="133">
        <f t="shared" si="52"/>
        <v>0</v>
      </c>
      <c r="DM75" s="133">
        <f t="shared" si="52"/>
        <v>0</v>
      </c>
      <c r="DN75" s="133">
        <f t="shared" si="52"/>
        <v>0</v>
      </c>
      <c r="DO75" s="133">
        <f t="shared" si="52"/>
        <v>0</v>
      </c>
      <c r="DP75" s="133">
        <f t="shared" si="52"/>
        <v>0</v>
      </c>
      <c r="DQ75" s="133">
        <f t="shared" si="52"/>
        <v>0</v>
      </c>
      <c r="DR75" s="133">
        <f t="shared" si="52"/>
        <v>0</v>
      </c>
      <c r="DS75" s="133">
        <f t="shared" si="52"/>
        <v>0</v>
      </c>
      <c r="DT75" s="133">
        <f t="shared" si="52"/>
        <v>0</v>
      </c>
      <c r="DU75" s="124"/>
      <c r="DV75" s="134"/>
      <c r="DW75" s="134"/>
      <c r="DX75" s="134"/>
      <c r="DY75" s="134"/>
      <c r="DZ75" s="134"/>
      <c r="EA75" s="134"/>
      <c r="EB75" s="134"/>
      <c r="EC75" s="134"/>
      <c r="ED75" s="134"/>
      <c r="EE75" s="134"/>
      <c r="EF75" s="134"/>
      <c r="EG75" s="134"/>
      <c r="EH75" s="134"/>
      <c r="EI75" s="134"/>
      <c r="EJ75" s="134"/>
      <c r="EK75" s="134"/>
      <c r="EL75" s="134"/>
      <c r="EM75" s="134"/>
      <c r="EN75" s="134"/>
      <c r="EO75" s="134"/>
      <c r="EP75" s="134"/>
      <c r="EQ75" s="134"/>
      <c r="ER75" s="134"/>
      <c r="ES75" s="134"/>
      <c r="ET75" s="134"/>
      <c r="EU75" s="134"/>
      <c r="EV75" s="134"/>
      <c r="EW75" s="134"/>
      <c r="EX75" s="134"/>
      <c r="EY75" s="97"/>
    </row>
    <row r="76" spans="1:162" hidden="1" x14ac:dyDescent="0.25">
      <c r="A76" s="123" t="s">
        <v>245</v>
      </c>
      <c r="B76" s="124" t="s">
        <v>246</v>
      </c>
      <c r="C76" s="125">
        <v>7895197210096</v>
      </c>
      <c r="D76" s="126" t="s">
        <v>91</v>
      </c>
      <c r="E76" s="124" t="s">
        <v>247</v>
      </c>
      <c r="F76" s="124" t="s">
        <v>205</v>
      </c>
      <c r="G76" s="124" t="s">
        <v>218</v>
      </c>
      <c r="H76" s="124" t="str">
        <f>VLOOKUP(C76,'[1]Tabela CMED 2018'!F:AG,28,0)</f>
        <v>POSITIVA</v>
      </c>
      <c r="I76" s="126">
        <v>2</v>
      </c>
      <c r="J76" s="127">
        <v>4.3299999999999998E-2</v>
      </c>
      <c r="K76" s="128">
        <f>VLOOKUP($C76,'[1]Tabela CMED 2018'!F:K,6,0)*(1+$J76)</f>
        <v>612.657059</v>
      </c>
      <c r="L76" s="128">
        <f>INDEX([2]Sheet2!T:T,MATCH($C76,[2]Sheet2!$A:$A,0))</f>
        <v>696.2</v>
      </c>
      <c r="M76" s="128">
        <f>INDEX([2]Sheet2!U:U,MATCH($C76,[2]Sheet2!$A:$A,0))</f>
        <v>738.14</v>
      </c>
      <c r="N76" s="128">
        <f>INDEX([2]Sheet2!V:V,MATCH($C76,[2]Sheet2!$A:$A,0))</f>
        <v>742.61</v>
      </c>
      <c r="O76" s="128">
        <f>INDEX([2]Sheet2!W:W,MATCH($C76,[2]Sheet2!$A:$A,0))</f>
        <v>747.14</v>
      </c>
      <c r="P76" s="128">
        <f>INDEX([2]Sheet2!X:X,MATCH($C76,[2]Sheet2!$A:$A,0))</f>
        <v>765.82</v>
      </c>
      <c r="Q76" s="128">
        <f>INDEX([2]Sheet2!Y:Y,MATCH($C76,[2]Sheet2!$A:$A,0))</f>
        <v>738.14</v>
      </c>
      <c r="R76" s="124"/>
      <c r="S76" s="129">
        <f>K76/(IF($H76="Positiva",(VLOOKUP(S$7,'[1]Tabelas Master data'!$A$4:$B$16,2,0)),(VLOOKUP(S$7,'[1]Tabelas Master data'!$A$4:$C$16,3,0))))</f>
        <v>846.96244321622214</v>
      </c>
      <c r="T76" s="129">
        <f>INDEX([2]Sheet2!AB:AB,MATCH($C76,[2]Sheet2!$A:$A,0))</f>
        <v>962.46</v>
      </c>
      <c r="U76" s="129">
        <f>INDEX([2]Sheet2!AC:AC,MATCH($C76,[2]Sheet2!$A:$A,0))</f>
        <v>1020.44</v>
      </c>
      <c r="V76" s="129">
        <f>INDEX([2]Sheet2!AD:AD,MATCH($C76,[2]Sheet2!$A:$A,0))</f>
        <v>1026.6099999999999</v>
      </c>
      <c r="W76" s="129">
        <f>INDEX([2]Sheet2!AE:AE,MATCH($C76,[2]Sheet2!$A:$A,0))</f>
        <v>1032.8699999999999</v>
      </c>
      <c r="X76" s="129">
        <f>INDEX([2]Sheet2!AF:AF,MATCH($C76,[2]Sheet2!$A:$A,0))</f>
        <v>1058.7</v>
      </c>
      <c r="Y76" s="129">
        <f>INDEX([2]Sheet2!AG:AG,MATCH($C76,[2]Sheet2!$A:$A,0))</f>
        <v>1020.44</v>
      </c>
      <c r="Z76" s="124"/>
      <c r="AA76" s="128">
        <f t="shared" si="53"/>
        <v>489.14539590560003</v>
      </c>
      <c r="AB76" s="128">
        <f t="shared" si="54"/>
        <v>555.84608000000003</v>
      </c>
      <c r="AC76" s="128">
        <f t="shared" si="55"/>
        <v>589.33097599999996</v>
      </c>
      <c r="AD76" s="128">
        <f t="shared" si="56"/>
        <v>592.89982399999997</v>
      </c>
      <c r="AE76" s="128">
        <f t="shared" si="57"/>
        <v>596.51657599999999</v>
      </c>
      <c r="AF76" s="128">
        <f t="shared" si="46"/>
        <v>611.43068800000003</v>
      </c>
      <c r="AG76" s="128">
        <f t="shared" si="46"/>
        <v>589.33097599999996</v>
      </c>
      <c r="AH76" s="124" t="s">
        <v>91</v>
      </c>
      <c r="AI76" s="124" t="s">
        <v>95</v>
      </c>
      <c r="AJ76" s="124" t="s">
        <v>95</v>
      </c>
      <c r="AK76" s="124"/>
      <c r="AL76" s="124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1"/>
      <c r="BK76" s="130"/>
      <c r="BL76" s="130"/>
      <c r="BM76" s="130"/>
      <c r="BN76" s="130"/>
      <c r="BO76" s="124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2"/>
      <c r="CL76" s="130"/>
      <c r="CM76" s="131"/>
      <c r="CN76" s="130"/>
      <c r="CO76" s="130"/>
      <c r="CP76" s="130"/>
      <c r="CQ76" s="130"/>
      <c r="CR76" s="124"/>
      <c r="CS76" s="133">
        <f t="shared" si="51"/>
        <v>0</v>
      </c>
      <c r="CT76" s="133">
        <f t="shared" si="51"/>
        <v>0</v>
      </c>
      <c r="CU76" s="133">
        <f t="shared" si="51"/>
        <v>0</v>
      </c>
      <c r="CV76" s="133">
        <f t="shared" si="51"/>
        <v>0</v>
      </c>
      <c r="CW76" s="133">
        <f t="shared" si="51"/>
        <v>0</v>
      </c>
      <c r="CX76" s="133">
        <f t="shared" si="51"/>
        <v>0</v>
      </c>
      <c r="CY76" s="133">
        <f t="shared" si="51"/>
        <v>0</v>
      </c>
      <c r="CZ76" s="133">
        <f t="shared" si="51"/>
        <v>0</v>
      </c>
      <c r="DA76" s="133">
        <f t="shared" si="51"/>
        <v>0</v>
      </c>
      <c r="DB76" s="133">
        <f t="shared" si="51"/>
        <v>0</v>
      </c>
      <c r="DC76" s="133">
        <f t="shared" si="51"/>
        <v>0</v>
      </c>
      <c r="DD76" s="133">
        <f t="shared" si="51"/>
        <v>0</v>
      </c>
      <c r="DE76" s="133">
        <f t="shared" si="51"/>
        <v>0</v>
      </c>
      <c r="DF76" s="133">
        <f t="shared" si="51"/>
        <v>0</v>
      </c>
      <c r="DG76" s="133">
        <f t="shared" si="51"/>
        <v>0</v>
      </c>
      <c r="DH76" s="133">
        <f t="shared" si="51"/>
        <v>0</v>
      </c>
      <c r="DI76" s="133">
        <f t="shared" si="52"/>
        <v>0</v>
      </c>
      <c r="DJ76" s="133">
        <f t="shared" si="52"/>
        <v>0</v>
      </c>
      <c r="DK76" s="133">
        <f t="shared" si="52"/>
        <v>0</v>
      </c>
      <c r="DL76" s="133">
        <f t="shared" si="52"/>
        <v>0</v>
      </c>
      <c r="DM76" s="133">
        <f t="shared" si="52"/>
        <v>0</v>
      </c>
      <c r="DN76" s="133">
        <f t="shared" si="52"/>
        <v>0</v>
      </c>
      <c r="DO76" s="133">
        <f t="shared" si="52"/>
        <v>0</v>
      </c>
      <c r="DP76" s="133">
        <f t="shared" si="52"/>
        <v>0</v>
      </c>
      <c r="DQ76" s="133">
        <f t="shared" si="52"/>
        <v>0</v>
      </c>
      <c r="DR76" s="133">
        <f t="shared" si="52"/>
        <v>0</v>
      </c>
      <c r="DS76" s="133">
        <f t="shared" si="52"/>
        <v>0</v>
      </c>
      <c r="DT76" s="133">
        <f t="shared" si="52"/>
        <v>0</v>
      </c>
      <c r="DU76" s="124"/>
      <c r="DV76" s="134"/>
      <c r="DW76" s="134"/>
      <c r="DX76" s="134"/>
      <c r="DY76" s="134"/>
      <c r="DZ76" s="134"/>
      <c r="EA76" s="134"/>
      <c r="EB76" s="134"/>
      <c r="EC76" s="134"/>
      <c r="ED76" s="134"/>
      <c r="EE76" s="134"/>
      <c r="EF76" s="134"/>
      <c r="EG76" s="134"/>
      <c r="EH76" s="134"/>
      <c r="EI76" s="134"/>
      <c r="EJ76" s="134"/>
      <c r="EK76" s="134"/>
      <c r="EL76" s="134"/>
      <c r="EM76" s="134"/>
      <c r="EN76" s="134"/>
      <c r="EO76" s="134"/>
      <c r="EP76" s="134"/>
      <c r="EQ76" s="134"/>
      <c r="ER76" s="134"/>
      <c r="ES76" s="134"/>
      <c r="ET76" s="134"/>
      <c r="EU76" s="134"/>
      <c r="EV76" s="134"/>
      <c r="EW76" s="134"/>
      <c r="EX76" s="134"/>
      <c r="EY76" s="97"/>
    </row>
    <row r="77" spans="1:162" hidden="1" x14ac:dyDescent="0.25">
      <c r="A77" s="123" t="s">
        <v>245</v>
      </c>
      <c r="B77" s="124" t="s">
        <v>248</v>
      </c>
      <c r="C77" s="125">
        <v>7895197210102</v>
      </c>
      <c r="D77" s="126" t="s">
        <v>91</v>
      </c>
      <c r="E77" s="124" t="s">
        <v>249</v>
      </c>
      <c r="F77" s="124" t="s">
        <v>205</v>
      </c>
      <c r="G77" s="124" t="s">
        <v>218</v>
      </c>
      <c r="H77" s="124" t="str">
        <f>VLOOKUP(C77,'[1]Tabela CMED 2018'!F:AG,28,0)</f>
        <v>POSITIVA</v>
      </c>
      <c r="I77" s="126">
        <v>2</v>
      </c>
      <c r="J77" s="127">
        <v>4.3299999999999998E-2</v>
      </c>
      <c r="K77" s="128">
        <f>VLOOKUP($C77,'[1]Tabela CMED 2018'!F:K,6,0)*(1+$J77)</f>
        <v>2155.0926449999997</v>
      </c>
      <c r="L77" s="128">
        <f>INDEX([2]Sheet2!T:T,MATCH($C77,[2]Sheet2!$A:$A,0))</f>
        <v>2448.9699999999998</v>
      </c>
      <c r="M77" s="128">
        <f>INDEX([2]Sheet2!U:U,MATCH($C77,[2]Sheet2!$A:$A,0))</f>
        <v>2596.5</v>
      </c>
      <c r="N77" s="128">
        <f>INDEX([2]Sheet2!V:V,MATCH($C77,[2]Sheet2!$A:$A,0))</f>
        <v>2612.2399999999998</v>
      </c>
      <c r="O77" s="128">
        <f>INDEX([2]Sheet2!W:W,MATCH($C77,[2]Sheet2!$A:$A,0))</f>
        <v>2628.17</v>
      </c>
      <c r="P77" s="128">
        <f>INDEX([2]Sheet2!X:X,MATCH($C77,[2]Sheet2!$A:$A,0))</f>
        <v>2693.87</v>
      </c>
      <c r="Q77" s="128">
        <f>INDEX([2]Sheet2!Y:Y,MATCH($C77,[2]Sheet2!$A:$A,0))</f>
        <v>2596.5</v>
      </c>
      <c r="R77" s="124"/>
      <c r="S77" s="129">
        <f>K77/(IF($H77="Positiva",(VLOOKUP(S$7,'[1]Tabelas Master data'!$A$4:$B$16,2,0)),(VLOOKUP(S$7,'[1]Tabelas Master data'!$A$4:$C$16,3,0))))</f>
        <v>2979.289155577183</v>
      </c>
      <c r="T77" s="129">
        <f>INDEX([2]Sheet2!AB:AB,MATCH($C77,[2]Sheet2!$A:$A,0))</f>
        <v>3385.56</v>
      </c>
      <c r="U77" s="129">
        <f>INDEX([2]Sheet2!AC:AC,MATCH($C77,[2]Sheet2!$A:$A,0))</f>
        <v>3589.51</v>
      </c>
      <c r="V77" s="129">
        <f>INDEX([2]Sheet2!AD:AD,MATCH($C77,[2]Sheet2!$A:$A,0))</f>
        <v>3611.27</v>
      </c>
      <c r="W77" s="129">
        <f>INDEX([2]Sheet2!AE:AE,MATCH($C77,[2]Sheet2!$A:$A,0))</f>
        <v>3633.29</v>
      </c>
      <c r="X77" s="129">
        <f>INDEX([2]Sheet2!AF:AF,MATCH($C77,[2]Sheet2!$A:$A,0))</f>
        <v>3724.12</v>
      </c>
      <c r="Y77" s="129">
        <f>INDEX([2]Sheet2!AG:AG,MATCH($C77,[2]Sheet2!$A:$A,0))</f>
        <v>3589.51</v>
      </c>
      <c r="Z77" s="124"/>
      <c r="AA77" s="128">
        <f t="shared" si="53"/>
        <v>1720.6259677679998</v>
      </c>
      <c r="AB77" s="128">
        <f t="shared" si="54"/>
        <v>1955.2576479999998</v>
      </c>
      <c r="AC77" s="128">
        <f t="shared" si="55"/>
        <v>2073.0455999999999</v>
      </c>
      <c r="AD77" s="128">
        <f t="shared" si="56"/>
        <v>2085.6124159999999</v>
      </c>
      <c r="AE77" s="128">
        <f t="shared" si="57"/>
        <v>2098.3309279999999</v>
      </c>
      <c r="AF77" s="128">
        <f t="shared" si="46"/>
        <v>2150.7858080000001</v>
      </c>
      <c r="AG77" s="128">
        <f t="shared" si="46"/>
        <v>2073.0455999999999</v>
      </c>
      <c r="AH77" s="124" t="s">
        <v>91</v>
      </c>
      <c r="AI77" s="124" t="s">
        <v>95</v>
      </c>
      <c r="AJ77" s="124" t="s">
        <v>95</v>
      </c>
      <c r="AK77" s="124"/>
      <c r="AL77" s="124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1"/>
      <c r="BK77" s="130"/>
      <c r="BL77" s="130"/>
      <c r="BM77" s="130"/>
      <c r="BN77" s="130"/>
      <c r="BO77" s="124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2"/>
      <c r="CL77" s="130"/>
      <c r="CM77" s="131"/>
      <c r="CN77" s="130"/>
      <c r="CO77" s="130"/>
      <c r="CP77" s="130"/>
      <c r="CQ77" s="130"/>
      <c r="CR77" s="124"/>
      <c r="CS77" s="133">
        <f t="shared" si="51"/>
        <v>0</v>
      </c>
      <c r="CT77" s="133">
        <f t="shared" si="51"/>
        <v>0</v>
      </c>
      <c r="CU77" s="133">
        <f t="shared" si="51"/>
        <v>0</v>
      </c>
      <c r="CV77" s="133">
        <f t="shared" si="51"/>
        <v>0</v>
      </c>
      <c r="CW77" s="133">
        <f t="shared" si="51"/>
        <v>0</v>
      </c>
      <c r="CX77" s="133">
        <f t="shared" si="51"/>
        <v>0</v>
      </c>
      <c r="CY77" s="133">
        <f t="shared" si="51"/>
        <v>0</v>
      </c>
      <c r="CZ77" s="133">
        <f t="shared" si="51"/>
        <v>0</v>
      </c>
      <c r="DA77" s="133">
        <f t="shared" si="51"/>
        <v>0</v>
      </c>
      <c r="DB77" s="133">
        <f t="shared" si="51"/>
        <v>0</v>
      </c>
      <c r="DC77" s="133">
        <f t="shared" si="51"/>
        <v>0</v>
      </c>
      <c r="DD77" s="133">
        <f t="shared" si="51"/>
        <v>0</v>
      </c>
      <c r="DE77" s="133">
        <f t="shared" si="51"/>
        <v>0</v>
      </c>
      <c r="DF77" s="133">
        <f t="shared" si="51"/>
        <v>0</v>
      </c>
      <c r="DG77" s="133">
        <f t="shared" si="51"/>
        <v>0</v>
      </c>
      <c r="DH77" s="133">
        <f t="shared" si="51"/>
        <v>0</v>
      </c>
      <c r="DI77" s="133">
        <f t="shared" si="52"/>
        <v>0</v>
      </c>
      <c r="DJ77" s="133">
        <f t="shared" si="52"/>
        <v>0</v>
      </c>
      <c r="DK77" s="133">
        <f t="shared" si="52"/>
        <v>0</v>
      </c>
      <c r="DL77" s="133">
        <f t="shared" si="52"/>
        <v>0</v>
      </c>
      <c r="DM77" s="133">
        <f t="shared" si="52"/>
        <v>0</v>
      </c>
      <c r="DN77" s="133">
        <f t="shared" si="52"/>
        <v>0</v>
      </c>
      <c r="DO77" s="133">
        <f t="shared" si="52"/>
        <v>0</v>
      </c>
      <c r="DP77" s="133">
        <f t="shared" si="52"/>
        <v>0</v>
      </c>
      <c r="DQ77" s="133">
        <f t="shared" si="52"/>
        <v>0</v>
      </c>
      <c r="DR77" s="133">
        <f t="shared" si="52"/>
        <v>0</v>
      </c>
      <c r="DS77" s="133">
        <f t="shared" si="52"/>
        <v>0</v>
      </c>
      <c r="DT77" s="133">
        <f t="shared" si="52"/>
        <v>0</v>
      </c>
      <c r="DU77" s="124"/>
      <c r="DV77" s="134"/>
      <c r="DW77" s="134"/>
      <c r="DX77" s="134"/>
      <c r="DY77" s="134"/>
      <c r="DZ77" s="134"/>
      <c r="EA77" s="134"/>
      <c r="EB77" s="134"/>
      <c r="EC77" s="134"/>
      <c r="ED77" s="134"/>
      <c r="EE77" s="134"/>
      <c r="EF77" s="134"/>
      <c r="EG77" s="134"/>
      <c r="EH77" s="134"/>
      <c r="EI77" s="134"/>
      <c r="EJ77" s="134"/>
      <c r="EK77" s="134"/>
      <c r="EL77" s="134"/>
      <c r="EM77" s="134"/>
      <c r="EN77" s="134"/>
      <c r="EO77" s="134"/>
      <c r="EP77" s="134"/>
      <c r="EQ77" s="134"/>
      <c r="ER77" s="134"/>
      <c r="ES77" s="134"/>
      <c r="ET77" s="134"/>
      <c r="EU77" s="134"/>
      <c r="EV77" s="134"/>
      <c r="EW77" s="134"/>
      <c r="EX77" s="134"/>
      <c r="EY77" s="97"/>
    </row>
    <row r="78" spans="1:162" hidden="1" x14ac:dyDescent="0.25">
      <c r="A78" s="123" t="s">
        <v>250</v>
      </c>
      <c r="B78" s="124" t="s">
        <v>251</v>
      </c>
      <c r="C78" s="125">
        <v>7895197220019</v>
      </c>
      <c r="D78" s="126" t="s">
        <v>91</v>
      </c>
      <c r="E78" s="124" t="s">
        <v>252</v>
      </c>
      <c r="F78" s="124" t="s">
        <v>205</v>
      </c>
      <c r="G78" s="124" t="s">
        <v>218</v>
      </c>
      <c r="H78" s="124" t="str">
        <f>VLOOKUP(C78,'[1]Tabela CMED 2018'!F:AG,28,0)</f>
        <v>POSITIVA</v>
      </c>
      <c r="I78" s="126">
        <v>2</v>
      </c>
      <c r="J78" s="127">
        <v>4.3299999999999998E-2</v>
      </c>
      <c r="K78" s="128">
        <f>VLOOKUP($C78,'[1]Tabela CMED 2018'!F:K,6,0)*(1+$J78)</f>
        <v>257.20474899999999</v>
      </c>
      <c r="L78" s="128">
        <f>INDEX([2]Sheet2!T:T,MATCH($C78,[2]Sheet2!$A:$A,0))</f>
        <v>292.27999999999997</v>
      </c>
      <c r="M78" s="128">
        <f>INDEX([2]Sheet2!U:U,MATCH($C78,[2]Sheet2!$A:$A,0))</f>
        <v>309.89</v>
      </c>
      <c r="N78" s="128">
        <f>INDEX([2]Sheet2!V:V,MATCH($C78,[2]Sheet2!$A:$A,0))</f>
        <v>311.77</v>
      </c>
      <c r="O78" s="128">
        <f>INDEX([2]Sheet2!W:W,MATCH($C78,[2]Sheet2!$A:$A,0))</f>
        <v>313.67</v>
      </c>
      <c r="P78" s="128">
        <f>INDEX([2]Sheet2!X:X,MATCH($C78,[2]Sheet2!$A:$A,0))</f>
        <v>321.51</v>
      </c>
      <c r="Q78" s="128">
        <f>INDEX([2]Sheet2!Y:Y,MATCH($C78,[2]Sheet2!$A:$A,0))</f>
        <v>309.89</v>
      </c>
      <c r="R78" s="124"/>
      <c r="S78" s="129">
        <f>K78/(IF($H78="Positiva",(VLOOKUP(S$7,'[1]Tabelas Master data'!$A$4:$B$16,2,0)),(VLOOKUP(S$7,'[1]Tabelas Master data'!$A$4:$C$16,3,0))))</f>
        <v>355.57047685931451</v>
      </c>
      <c r="T78" s="129">
        <f>INDEX([2]Sheet2!AB:AB,MATCH($C78,[2]Sheet2!$A:$A,0))</f>
        <v>404.06</v>
      </c>
      <c r="U78" s="129">
        <f>INDEX([2]Sheet2!AC:AC,MATCH($C78,[2]Sheet2!$A:$A,0))</f>
        <v>428.4</v>
      </c>
      <c r="V78" s="129">
        <f>INDEX([2]Sheet2!AD:AD,MATCH($C78,[2]Sheet2!$A:$A,0))</f>
        <v>431</v>
      </c>
      <c r="W78" s="129">
        <f>INDEX([2]Sheet2!AE:AE,MATCH($C78,[2]Sheet2!$A:$A,0))</f>
        <v>433.63</v>
      </c>
      <c r="X78" s="129">
        <f>INDEX([2]Sheet2!AF:AF,MATCH($C78,[2]Sheet2!$A:$A,0))</f>
        <v>444.47</v>
      </c>
      <c r="Y78" s="129">
        <f>INDEX([2]Sheet2!AG:AG,MATCH($C78,[2]Sheet2!$A:$A,0))</f>
        <v>428.4</v>
      </c>
      <c r="Z78" s="124"/>
      <c r="AA78" s="128">
        <f t="shared" si="53"/>
        <v>205.35227160159999</v>
      </c>
      <c r="AB78" s="128">
        <f t="shared" si="54"/>
        <v>233.35635199999999</v>
      </c>
      <c r="AC78" s="128">
        <f t="shared" si="55"/>
        <v>247.41617599999998</v>
      </c>
      <c r="AD78" s="128">
        <f t="shared" si="56"/>
        <v>248.91716799999998</v>
      </c>
      <c r="AE78" s="128">
        <f t="shared" si="57"/>
        <v>250.43412800000002</v>
      </c>
      <c r="AF78" s="128">
        <f t="shared" si="46"/>
        <v>256.69358399999999</v>
      </c>
      <c r="AG78" s="128">
        <f t="shared" si="46"/>
        <v>247.41617599999998</v>
      </c>
      <c r="AH78" s="124" t="s">
        <v>95</v>
      </c>
      <c r="AI78" s="124" t="s">
        <v>91</v>
      </c>
      <c r="AJ78" s="124" t="s">
        <v>91</v>
      </c>
      <c r="AK78" s="124"/>
      <c r="AL78" s="124"/>
      <c r="AM78" s="130">
        <v>7.0000000000000007E-2</v>
      </c>
      <c r="AN78" s="130">
        <v>7.0000000000000007E-2</v>
      </c>
      <c r="AO78" s="130">
        <v>7.0000000000000007E-2</v>
      </c>
      <c r="AP78" s="130">
        <v>7.0000000000000007E-2</v>
      </c>
      <c r="AQ78" s="130">
        <v>7.0000000000000007E-2</v>
      </c>
      <c r="AR78" s="131">
        <v>7.0000000000000007E-2</v>
      </c>
      <c r="AS78" s="130">
        <v>7.0000000000000007E-2</v>
      </c>
      <c r="AT78" s="130">
        <v>7.0000000000000007E-2</v>
      </c>
      <c r="AU78" s="130">
        <v>7.0000000000000007E-2</v>
      </c>
      <c r="AV78" s="130">
        <v>7.0000000000000007E-2</v>
      </c>
      <c r="AW78" s="130">
        <v>7.0000000000000007E-2</v>
      </c>
      <c r="AX78" s="130">
        <v>7.0000000000000007E-2</v>
      </c>
      <c r="AY78" s="130">
        <v>0.12</v>
      </c>
      <c r="AZ78" s="130">
        <v>7.0000000000000007E-2</v>
      </c>
      <c r="BA78" s="130">
        <v>7.0000000000000007E-2</v>
      </c>
      <c r="BB78" s="130">
        <v>0.12</v>
      </c>
      <c r="BC78" s="130">
        <v>7.0000000000000007E-2</v>
      </c>
      <c r="BD78" s="130">
        <v>7.0000000000000007E-2</v>
      </c>
      <c r="BE78" s="130">
        <v>7.0000000000000007E-2</v>
      </c>
      <c r="BF78" s="130">
        <v>0.12</v>
      </c>
      <c r="BG78" s="130">
        <v>0.12</v>
      </c>
      <c r="BH78" s="130">
        <v>7.0000000000000007E-2</v>
      </c>
      <c r="BI78" s="130">
        <v>7.0000000000000007E-2</v>
      </c>
      <c r="BJ78" s="131">
        <v>0.12</v>
      </c>
      <c r="BK78" s="130">
        <v>0.12</v>
      </c>
      <c r="BL78" s="130">
        <v>7.0000000000000007E-2</v>
      </c>
      <c r="BM78" s="130">
        <v>7.0000000000000007E-2</v>
      </c>
      <c r="BN78" s="130">
        <v>0</v>
      </c>
      <c r="BO78" s="124"/>
      <c r="BP78" s="130">
        <f>VLOOKUP(BP$8,'[1]Tabelas Master data'!$V:$W,2,0)</f>
        <v>0.17</v>
      </c>
      <c r="BQ78" s="130">
        <f>VLOOKUP(BQ$8,'[1]Tabelas Master data'!$V:$W,2,0)</f>
        <v>0.17</v>
      </c>
      <c r="BR78" s="130">
        <f>VLOOKUP(BR$8,'[1]Tabelas Master data'!$V:$W,2,0)</f>
        <v>0.18</v>
      </c>
      <c r="BS78" s="130">
        <f>VLOOKUP(BS$8,'[1]Tabelas Master data'!$V:$W,2,0)</f>
        <v>0.18</v>
      </c>
      <c r="BT78" s="130">
        <f>VLOOKUP(BT$8,'[1]Tabelas Master data'!$V:$W,2,0)</f>
        <v>0.18</v>
      </c>
      <c r="BU78" s="130">
        <f>VLOOKUP(BU$8,'[1]Tabelas Master data'!$V:$W,2,0)</f>
        <v>0.18</v>
      </c>
      <c r="BV78" s="130">
        <f>VLOOKUP(BV$8,'[1]Tabelas Master data'!$V:$W,2,0)</f>
        <v>0.17</v>
      </c>
      <c r="BW78" s="130">
        <f>VLOOKUP(BW$8,'[1]Tabelas Master data'!$V:$W,2,0)</f>
        <v>0.17</v>
      </c>
      <c r="BX78" s="130">
        <f>VLOOKUP(BX$8,'[1]Tabelas Master data'!$V:$W,2,0)</f>
        <v>0.17</v>
      </c>
      <c r="BY78" s="130">
        <f>VLOOKUP(BY$8,'[1]Tabelas Master data'!$V:$W,2,0)</f>
        <v>0.18</v>
      </c>
      <c r="BZ78" s="130">
        <f>VLOOKUP(BZ$8,'[1]Tabelas Master data'!$V:$W,2,0)</f>
        <v>0.17</v>
      </c>
      <c r="CA78" s="130">
        <f>VLOOKUP(CA$8,'[1]Tabelas Master data'!$V:$W,2,0)</f>
        <v>0.17</v>
      </c>
      <c r="CB78" s="130">
        <f>VLOOKUP(CB$8,'[1]Tabelas Master data'!$V:$W,2,0)</f>
        <v>0.18</v>
      </c>
      <c r="CC78" s="130">
        <f>VLOOKUP(CC$8,'[1]Tabelas Master data'!$V:$W,2,0)</f>
        <v>0.17</v>
      </c>
      <c r="CD78" s="130">
        <f>VLOOKUP(CD$8,'[1]Tabelas Master data'!$V:$W,2,0)</f>
        <v>0.18</v>
      </c>
      <c r="CE78" s="130">
        <f>VLOOKUP(CE$8,'[1]Tabelas Master data'!$V:$W,2,0)</f>
        <v>0.18</v>
      </c>
      <c r="CF78" s="130">
        <f>VLOOKUP(CF$8,'[1]Tabelas Master data'!$V:$W,2,0)</f>
        <v>0.18</v>
      </c>
      <c r="CG78" s="130">
        <f>VLOOKUP(CG$8,'[1]Tabelas Master data'!$V:$W,2,0)</f>
        <v>0.18</v>
      </c>
      <c r="CH78" s="130">
        <f>VLOOKUP(CH$8,'[1]Tabelas Master data'!$V:$W,2,0)</f>
        <v>0.18</v>
      </c>
      <c r="CI78" s="130">
        <f>VLOOKUP(CI$8,'[1]Tabelas Master data'!$V:$W,2,0)</f>
        <v>0.18</v>
      </c>
      <c r="CJ78" s="130">
        <f>VLOOKUP(CJ$8,'[1]Tabelas Master data'!$V:$W,2,0)</f>
        <v>0.2</v>
      </c>
      <c r="CK78" s="132">
        <f>VLOOKUP(CK$8,'[1]Tabelas Master data'!$V:$W,2,0)</f>
        <v>0.17499999999999999</v>
      </c>
      <c r="CL78" s="130">
        <f>VLOOKUP(CL$8,'[1]Tabelas Master data'!$V:$W,2,0)</f>
        <v>0.17</v>
      </c>
      <c r="CM78" s="131">
        <v>0.12</v>
      </c>
      <c r="CN78" s="130">
        <f>VLOOKUP(CN$8,'[1]Tabelas Master data'!$V:$W,2,0)</f>
        <v>0.18</v>
      </c>
      <c r="CO78" s="130">
        <f>VLOOKUP(CO$8,'[1]Tabelas Master data'!$V:$W,2,0)</f>
        <v>0.18</v>
      </c>
      <c r="CP78" s="130">
        <f>VLOOKUP(CP$8,'[1]Tabelas Master data'!$V:$W,2,0)</f>
        <v>0.18</v>
      </c>
      <c r="CQ78" s="130">
        <f>VLOOKUP(CQ$8,'[1]Tabelas Master data'!$V:$W,2,0)</f>
        <v>0</v>
      </c>
      <c r="CR78" s="124"/>
      <c r="CS78" s="133">
        <f t="shared" si="51"/>
        <v>0.10752688172043012</v>
      </c>
      <c r="CT78" s="133">
        <f t="shared" si="51"/>
        <v>0.10752688172043012</v>
      </c>
      <c r="CU78" s="133">
        <f t="shared" si="51"/>
        <v>0.11827956989247301</v>
      </c>
      <c r="CV78" s="133">
        <f t="shared" si="51"/>
        <v>0.11827956989247301</v>
      </c>
      <c r="CW78" s="133">
        <f t="shared" si="51"/>
        <v>0.11827956989247301</v>
      </c>
      <c r="CX78" s="133">
        <f t="shared" si="51"/>
        <v>0.11827956989247301</v>
      </c>
      <c r="CY78" s="133">
        <f t="shared" si="51"/>
        <v>0.10752688172043012</v>
      </c>
      <c r="CZ78" s="133">
        <f t="shared" si="51"/>
        <v>0.10752688172043012</v>
      </c>
      <c r="DA78" s="133">
        <f t="shared" si="51"/>
        <v>0.10752688172043012</v>
      </c>
      <c r="DB78" s="133">
        <f t="shared" si="51"/>
        <v>0.11827956989247301</v>
      </c>
      <c r="DC78" s="133">
        <f t="shared" si="51"/>
        <v>0.10752688172043012</v>
      </c>
      <c r="DD78" s="133">
        <f t="shared" si="51"/>
        <v>0.10752688172043012</v>
      </c>
      <c r="DE78" s="133">
        <f t="shared" si="51"/>
        <v>6.8181818181818121E-2</v>
      </c>
      <c r="DF78" s="133">
        <f t="shared" si="51"/>
        <v>0.10752688172043012</v>
      </c>
      <c r="DG78" s="133">
        <f t="shared" si="51"/>
        <v>0.11827956989247301</v>
      </c>
      <c r="DH78" s="133">
        <f t="shared" si="51"/>
        <v>6.8181818181818121E-2</v>
      </c>
      <c r="DI78" s="133">
        <f t="shared" si="52"/>
        <v>0.11827956989247301</v>
      </c>
      <c r="DJ78" s="133">
        <f t="shared" si="52"/>
        <v>0.11827956989247301</v>
      </c>
      <c r="DK78" s="133">
        <f t="shared" si="52"/>
        <v>0.11827956989247301</v>
      </c>
      <c r="DL78" s="133">
        <f t="shared" si="52"/>
        <v>6.8181818181818121E-2</v>
      </c>
      <c r="DM78" s="133">
        <f t="shared" si="52"/>
        <v>9.0909090909090828E-2</v>
      </c>
      <c r="DN78" s="133">
        <f t="shared" si="52"/>
        <v>0.11290322580645162</v>
      </c>
      <c r="DO78" s="133">
        <f t="shared" si="52"/>
        <v>0.10752688172043012</v>
      </c>
      <c r="DP78" s="133">
        <f t="shared" si="52"/>
        <v>0</v>
      </c>
      <c r="DQ78" s="133">
        <f t="shared" si="52"/>
        <v>6.8181818181818121E-2</v>
      </c>
      <c r="DR78" s="133">
        <f t="shared" si="52"/>
        <v>0.11827956989247301</v>
      </c>
      <c r="DS78" s="133">
        <f t="shared" si="52"/>
        <v>0.11827956989247301</v>
      </c>
      <c r="DT78" s="133">
        <f t="shared" si="52"/>
        <v>0</v>
      </c>
      <c r="DU78" s="124"/>
      <c r="DV78" s="134">
        <f>IFERROR(((1-CS78)*$M78),0)</f>
        <v>276.56849462365591</v>
      </c>
      <c r="DW78" s="134">
        <f>IFERROR(((1-CT78)*$M78),0)</f>
        <v>276.56849462365591</v>
      </c>
      <c r="DX78" s="134">
        <f>IFERROR(((1-CU78)*$O78),0)</f>
        <v>276.56924731182801</v>
      </c>
      <c r="DY78" s="134">
        <f>IFERROR(((1-CV78)*$O78),0)</f>
        <v>276.56924731182801</v>
      </c>
      <c r="DZ78" s="134">
        <f>IFERROR(((1-CW78)*$O78),0)</f>
        <v>276.56924731182801</v>
      </c>
      <c r="EA78" s="134">
        <f>IFERROR(((1-CX78)*$O78),0)</f>
        <v>276.56924731182801</v>
      </c>
      <c r="EB78" s="134">
        <f>IFERROR(((1-CY78)*$M78),0)</f>
        <v>276.56849462365591</v>
      </c>
      <c r="EC78" s="134">
        <f>IFERROR(((1-CZ78)*$M78),0)</f>
        <v>276.56849462365591</v>
      </c>
      <c r="ED78" s="134">
        <f>IFERROR(((1-DA78)*$M78),0)</f>
        <v>276.56849462365591</v>
      </c>
      <c r="EE78" s="134">
        <f>IFERROR(((1-DB78)*$O78),0)</f>
        <v>276.56924731182801</v>
      </c>
      <c r="EF78" s="134">
        <f>IFERROR(((1-DC78)*$M78),0)</f>
        <v>276.56849462365591</v>
      </c>
      <c r="EG78" s="134">
        <f>IFERROR(((1-DD78)*$M78),0)</f>
        <v>276.56849462365591</v>
      </c>
      <c r="EH78" s="134">
        <f>IFERROR(((1-DE78)*$O78),0)</f>
        <v>292.28340909090912</v>
      </c>
      <c r="EI78" s="134">
        <f>IFERROR(((1-DF78)*$M78),0)</f>
        <v>276.56849462365591</v>
      </c>
      <c r="EJ78" s="134">
        <f t="shared" ref="EJ78:EO78" si="58">IFERROR(((1-DG78)*$O78),0)</f>
        <v>276.56924731182801</v>
      </c>
      <c r="EK78" s="134">
        <f t="shared" si="58"/>
        <v>292.28340909090912</v>
      </c>
      <c r="EL78" s="134">
        <f t="shared" si="58"/>
        <v>276.56924731182801</v>
      </c>
      <c r="EM78" s="134">
        <f t="shared" si="58"/>
        <v>276.56924731182801</v>
      </c>
      <c r="EN78" s="134">
        <f t="shared" si="58"/>
        <v>276.56924731182801</v>
      </c>
      <c r="EO78" s="134">
        <f t="shared" si="58"/>
        <v>292.28340909090912</v>
      </c>
      <c r="EP78" s="134">
        <f>IFERROR(((1-DM78)*$P78),0)</f>
        <v>292.28181818181821</v>
      </c>
      <c r="EQ78" s="134">
        <f>IFERROR(((1-DN78)*$N78),0)</f>
        <v>276.57016129032257</v>
      </c>
      <c r="ER78" s="134">
        <f>IFERROR(((1-DO78)*$M78),0)</f>
        <v>276.56849462365591</v>
      </c>
      <c r="ES78" s="134">
        <f>IFERROR(((1-DP78)*$L78),0)</f>
        <v>292.27999999999997</v>
      </c>
      <c r="ET78" s="134">
        <f>IFERROR(((1-DQ78)*$O78),0)</f>
        <v>292.28340909090912</v>
      </c>
      <c r="EU78" s="134">
        <f>IFERROR(((1-DR78)*$O78),0)</f>
        <v>276.56924731182801</v>
      </c>
      <c r="EV78" s="134">
        <f>IFERROR(((1-DS78)*$O78),0)</f>
        <v>276.56924731182801</v>
      </c>
      <c r="EW78" s="134">
        <f>IFERROR(((1-DT78)*$Q78),0)</f>
        <v>309.89</v>
      </c>
      <c r="EX78" s="134">
        <f>M78</f>
        <v>309.89</v>
      </c>
      <c r="EY78" s="97"/>
      <c r="FA78" s="75">
        <f>MIN(DV78:EV78)</f>
        <v>276.56849462365591</v>
      </c>
      <c r="FB78" s="76">
        <v>0.13</v>
      </c>
      <c r="FC78" s="75">
        <f>ROUND(FA78*(1-FB78),2)</f>
        <v>240.61</v>
      </c>
      <c r="FD78" s="77" t="s">
        <v>96</v>
      </c>
      <c r="FE78" s="77">
        <v>1</v>
      </c>
      <c r="FF78" s="77" t="s">
        <v>97</v>
      </c>
    </row>
    <row r="79" spans="1:162" hidden="1" x14ac:dyDescent="0.25">
      <c r="A79" s="123" t="s">
        <v>253</v>
      </c>
      <c r="B79" s="124" t="s">
        <v>254</v>
      </c>
      <c r="C79" s="125">
        <v>7895197130318</v>
      </c>
      <c r="D79" s="126" t="s">
        <v>91</v>
      </c>
      <c r="E79" s="124" t="s">
        <v>255</v>
      </c>
      <c r="F79" s="124" t="s">
        <v>205</v>
      </c>
      <c r="G79" s="124" t="s">
        <v>256</v>
      </c>
      <c r="H79" s="124" t="str">
        <f>VLOOKUP(C79,'[1]Tabela CMED 2018'!F:AG,28,0)</f>
        <v>POSITIVA</v>
      </c>
      <c r="I79" s="126">
        <v>3</v>
      </c>
      <c r="J79" s="127">
        <v>4.3299999999999998E-2</v>
      </c>
      <c r="K79" s="128">
        <f>VLOOKUP($C79,'[1]Tabela CMED 2018'!F:K,6,0)*(1+$J79)</f>
        <v>56.442529999999998</v>
      </c>
      <c r="L79" s="128">
        <f>INDEX([2]Sheet2!T:T,MATCH($C79,[2]Sheet2!$A:$A,0))</f>
        <v>64.13</v>
      </c>
      <c r="M79" s="128">
        <f>INDEX([2]Sheet2!U:U,MATCH($C79,[2]Sheet2!$A:$A,0))</f>
        <v>68</v>
      </c>
      <c r="N79" s="128">
        <f>INDEX([2]Sheet2!V:V,MATCH($C79,[2]Sheet2!$A:$A,0))</f>
        <v>68.41</v>
      </c>
      <c r="O79" s="128">
        <f>INDEX([2]Sheet2!W:W,MATCH($C79,[2]Sheet2!$A:$A,0))</f>
        <v>68.83</v>
      </c>
      <c r="P79" s="128">
        <f>INDEX([2]Sheet2!X:X,MATCH($C79,[2]Sheet2!$A:$A,0))</f>
        <v>70.55</v>
      </c>
      <c r="Q79" s="128">
        <f>INDEX([2]Sheet2!Y:Y,MATCH($C79,[2]Sheet2!$A:$A,0))</f>
        <v>68</v>
      </c>
      <c r="R79" s="124"/>
      <c r="S79" s="129">
        <f>K79/(IF($H79="Positiva",(VLOOKUP(S$7,'[1]Tabelas Master data'!$A$4:$B$16,2,0)),(VLOOKUP(S$7,'[1]Tabelas Master data'!$A$4:$C$16,3,0))))</f>
        <v>78.028486586171724</v>
      </c>
      <c r="T79" s="129">
        <f>INDEX([2]Sheet2!AB:AB,MATCH($C79,[2]Sheet2!$A:$A,0))</f>
        <v>88.66</v>
      </c>
      <c r="U79" s="129">
        <f>INDEX([2]Sheet2!AC:AC,MATCH($C79,[2]Sheet2!$A:$A,0))</f>
        <v>94.01</v>
      </c>
      <c r="V79" s="129">
        <f>INDEX([2]Sheet2!AD:AD,MATCH($C79,[2]Sheet2!$A:$A,0))</f>
        <v>94.57</v>
      </c>
      <c r="W79" s="129">
        <f>INDEX([2]Sheet2!AE:AE,MATCH($C79,[2]Sheet2!$A:$A,0))</f>
        <v>95.15</v>
      </c>
      <c r="X79" s="129">
        <f>INDEX([2]Sheet2!AF:AF,MATCH($C79,[2]Sheet2!$A:$A,0))</f>
        <v>97.53</v>
      </c>
      <c r="Y79" s="129">
        <f>INDEX([2]Sheet2!AG:AG,MATCH($C79,[2]Sheet2!$A:$A,0))</f>
        <v>94.01</v>
      </c>
      <c r="Z79" s="124"/>
      <c r="AA79" s="128">
        <f t="shared" si="53"/>
        <v>45.063715951999995</v>
      </c>
      <c r="AB79" s="128">
        <f t="shared" si="54"/>
        <v>51.201391999999998</v>
      </c>
      <c r="AC79" s="128">
        <f t="shared" si="55"/>
        <v>54.291200000000003</v>
      </c>
      <c r="AD79" s="128">
        <f t="shared" si="56"/>
        <v>54.618544</v>
      </c>
      <c r="AE79" s="128">
        <f t="shared" si="57"/>
        <v>54.953871999999997</v>
      </c>
      <c r="AF79" s="128">
        <f t="shared" si="46"/>
        <v>56.327120000000001</v>
      </c>
      <c r="AG79" s="128">
        <f t="shared" si="46"/>
        <v>54.291200000000003</v>
      </c>
      <c r="AH79" s="124" t="s">
        <v>91</v>
      </c>
      <c r="AI79" s="124" t="s">
        <v>95</v>
      </c>
      <c r="AJ79" s="124" t="s">
        <v>95</v>
      </c>
      <c r="AK79" s="124"/>
      <c r="AL79" s="124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1"/>
      <c r="BK79" s="130"/>
      <c r="BL79" s="130"/>
      <c r="BM79" s="130"/>
      <c r="BN79" s="130"/>
      <c r="BO79" s="124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2"/>
      <c r="CL79" s="130"/>
      <c r="CM79" s="131"/>
      <c r="CN79" s="130"/>
      <c r="CO79" s="130"/>
      <c r="CP79" s="130"/>
      <c r="CQ79" s="130"/>
      <c r="CR79" s="124"/>
      <c r="CS79" s="133">
        <f t="shared" si="51"/>
        <v>0</v>
      </c>
      <c r="CT79" s="133">
        <f t="shared" si="51"/>
        <v>0</v>
      </c>
      <c r="CU79" s="133">
        <f t="shared" si="51"/>
        <v>0</v>
      </c>
      <c r="CV79" s="133">
        <f t="shared" si="51"/>
        <v>0</v>
      </c>
      <c r="CW79" s="133">
        <f t="shared" si="51"/>
        <v>0</v>
      </c>
      <c r="CX79" s="133">
        <f t="shared" si="51"/>
        <v>0</v>
      </c>
      <c r="CY79" s="133">
        <f t="shared" si="51"/>
        <v>0</v>
      </c>
      <c r="CZ79" s="133">
        <f t="shared" si="51"/>
        <v>0</v>
      </c>
      <c r="DA79" s="133">
        <f t="shared" si="51"/>
        <v>0</v>
      </c>
      <c r="DB79" s="133">
        <f t="shared" si="51"/>
        <v>0</v>
      </c>
      <c r="DC79" s="133">
        <f t="shared" si="51"/>
        <v>0</v>
      </c>
      <c r="DD79" s="133">
        <f t="shared" si="51"/>
        <v>0</v>
      </c>
      <c r="DE79" s="133">
        <f t="shared" si="51"/>
        <v>0</v>
      </c>
      <c r="DF79" s="133">
        <f t="shared" si="51"/>
        <v>0</v>
      </c>
      <c r="DG79" s="133">
        <f t="shared" si="51"/>
        <v>0</v>
      </c>
      <c r="DH79" s="133">
        <f t="shared" ref="DH79:DT80" si="59">1-((CE79-1)/(BB79-1))</f>
        <v>0</v>
      </c>
      <c r="DI79" s="133">
        <f t="shared" si="52"/>
        <v>0</v>
      </c>
      <c r="DJ79" s="133">
        <f t="shared" si="52"/>
        <v>0</v>
      </c>
      <c r="DK79" s="133">
        <f t="shared" si="52"/>
        <v>0</v>
      </c>
      <c r="DL79" s="133">
        <f t="shared" si="52"/>
        <v>0</v>
      </c>
      <c r="DM79" s="133">
        <f t="shared" si="52"/>
        <v>0</v>
      </c>
      <c r="DN79" s="133">
        <f t="shared" si="52"/>
        <v>0</v>
      </c>
      <c r="DO79" s="133">
        <f t="shared" si="52"/>
        <v>0</v>
      </c>
      <c r="DP79" s="133">
        <f t="shared" si="52"/>
        <v>0</v>
      </c>
      <c r="DQ79" s="133">
        <f t="shared" si="52"/>
        <v>0</v>
      </c>
      <c r="DR79" s="133">
        <f t="shared" si="52"/>
        <v>0</v>
      </c>
      <c r="DS79" s="133">
        <f t="shared" si="52"/>
        <v>0</v>
      </c>
      <c r="DT79" s="133">
        <f t="shared" si="52"/>
        <v>0</v>
      </c>
      <c r="DU79" s="12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97"/>
      <c r="FA79" s="75"/>
      <c r="FC79" s="75"/>
      <c r="FD79" t="s">
        <v>96</v>
      </c>
      <c r="FE79">
        <v>1</v>
      </c>
      <c r="FF79" t="s">
        <v>97</v>
      </c>
    </row>
    <row r="80" spans="1:162" hidden="1" x14ac:dyDescent="0.25">
      <c r="A80" s="137" t="s">
        <v>253</v>
      </c>
      <c r="B80" s="138" t="s">
        <v>257</v>
      </c>
      <c r="C80" s="139">
        <v>7895197130325</v>
      </c>
      <c r="D80" s="140" t="s">
        <v>91</v>
      </c>
      <c r="E80" s="138" t="s">
        <v>258</v>
      </c>
      <c r="F80" s="138" t="s">
        <v>205</v>
      </c>
      <c r="G80" s="138" t="s">
        <v>256</v>
      </c>
      <c r="H80" s="138" t="str">
        <f>VLOOKUP(C80,'[1]Tabela CMED 2018'!F:AG,28,0)</f>
        <v>POSITIVA</v>
      </c>
      <c r="I80" s="140">
        <v>3</v>
      </c>
      <c r="J80" s="141">
        <v>4.3299999999999998E-2</v>
      </c>
      <c r="K80" s="142">
        <f>VLOOKUP($C80,'[1]Tabela CMED 2018'!F:K,6,0)*(1+$J80)</f>
        <v>104.90381499999998</v>
      </c>
      <c r="L80" s="142">
        <f>INDEX([2]Sheet2!T:T,MATCH($C80,[2]Sheet2!$A:$A,0))</f>
        <v>119.21</v>
      </c>
      <c r="M80" s="142">
        <f>INDEX([2]Sheet2!U:U,MATCH($C80,[2]Sheet2!$A:$A,0))</f>
        <v>126.39</v>
      </c>
      <c r="N80" s="142">
        <f>INDEX([2]Sheet2!V:V,MATCH($C80,[2]Sheet2!$A:$A,0))</f>
        <v>127.15</v>
      </c>
      <c r="O80" s="142">
        <f>INDEX([2]Sheet2!W:W,MATCH($C80,[2]Sheet2!$A:$A,0))</f>
        <v>127.93</v>
      </c>
      <c r="P80" s="142">
        <f>INDEX([2]Sheet2!X:X,MATCH($C80,[2]Sheet2!$A:$A,0))</f>
        <v>131.13</v>
      </c>
      <c r="Q80" s="142">
        <f>INDEX([2]Sheet2!Y:Y,MATCH($C80,[2]Sheet2!$A:$A,0))</f>
        <v>126.39</v>
      </c>
      <c r="R80" s="138"/>
      <c r="S80" s="143">
        <f>K80/(IF($H80="Positiva",(VLOOKUP(S$7,'[1]Tabelas Master data'!$A$4:$B$16,2,0)),(VLOOKUP(S$7,'[1]Tabelas Master data'!$A$4:$C$16,3,0))))</f>
        <v>145.02337017078679</v>
      </c>
      <c r="T80" s="143">
        <f>INDEX([2]Sheet2!AB:AB,MATCH($C80,[2]Sheet2!$A:$A,0))</f>
        <v>164.8</v>
      </c>
      <c r="U80" s="143">
        <f>INDEX([2]Sheet2!AC:AC,MATCH($C80,[2]Sheet2!$A:$A,0))</f>
        <v>174.73</v>
      </c>
      <c r="V80" s="143">
        <f>INDEX([2]Sheet2!AD:AD,MATCH($C80,[2]Sheet2!$A:$A,0))</f>
        <v>175.78</v>
      </c>
      <c r="W80" s="143">
        <f>INDEX([2]Sheet2!AE:AE,MATCH($C80,[2]Sheet2!$A:$A,0))</f>
        <v>176.85</v>
      </c>
      <c r="X80" s="143">
        <f>INDEX([2]Sheet2!AF:AF,MATCH($C80,[2]Sheet2!$A:$A,0))</f>
        <v>181.28</v>
      </c>
      <c r="Y80" s="143">
        <f>INDEX([2]Sheet2!AG:AG,MATCH($C80,[2]Sheet2!$A:$A,0))</f>
        <v>174.73</v>
      </c>
      <c r="Z80" s="138"/>
      <c r="AA80" s="142">
        <f t="shared" si="53"/>
        <v>83.755205895999978</v>
      </c>
      <c r="AB80" s="142">
        <f t="shared" si="54"/>
        <v>95.177263999999994</v>
      </c>
      <c r="AC80" s="142">
        <f t="shared" si="55"/>
        <v>100.90977599999999</v>
      </c>
      <c r="AD80" s="142">
        <f t="shared" si="56"/>
        <v>101.51656</v>
      </c>
      <c r="AE80" s="142">
        <f t="shared" si="57"/>
        <v>102.139312</v>
      </c>
      <c r="AF80" s="142">
        <f t="shared" si="46"/>
        <v>104.694192</v>
      </c>
      <c r="AG80" s="142">
        <f t="shared" si="46"/>
        <v>100.90977599999999</v>
      </c>
      <c r="AH80" s="138" t="s">
        <v>91</v>
      </c>
      <c r="AI80" s="138" t="s">
        <v>95</v>
      </c>
      <c r="AJ80" s="138" t="s">
        <v>95</v>
      </c>
      <c r="AK80" s="138"/>
      <c r="AL80" s="138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5"/>
      <c r="BK80" s="144"/>
      <c r="BL80" s="144"/>
      <c r="BM80" s="144"/>
      <c r="BN80" s="144"/>
      <c r="BO80" s="138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6"/>
      <c r="CL80" s="144"/>
      <c r="CM80" s="145"/>
      <c r="CN80" s="144"/>
      <c r="CO80" s="144"/>
      <c r="CP80" s="144"/>
      <c r="CQ80" s="144"/>
      <c r="CR80" s="138"/>
      <c r="CS80" s="147">
        <f t="shared" ref="CS80:DG80" si="60">1-((BP80-1)/(AM80-1))</f>
        <v>0</v>
      </c>
      <c r="CT80" s="147">
        <f t="shared" si="60"/>
        <v>0</v>
      </c>
      <c r="CU80" s="147">
        <f t="shared" si="60"/>
        <v>0</v>
      </c>
      <c r="CV80" s="147">
        <f t="shared" si="60"/>
        <v>0</v>
      </c>
      <c r="CW80" s="147">
        <f t="shared" si="60"/>
        <v>0</v>
      </c>
      <c r="CX80" s="147">
        <f t="shared" si="60"/>
        <v>0</v>
      </c>
      <c r="CY80" s="147">
        <f t="shared" si="60"/>
        <v>0</v>
      </c>
      <c r="CZ80" s="147">
        <f t="shared" si="60"/>
        <v>0</v>
      </c>
      <c r="DA80" s="147">
        <f t="shared" si="60"/>
        <v>0</v>
      </c>
      <c r="DB80" s="147">
        <f t="shared" si="60"/>
        <v>0</v>
      </c>
      <c r="DC80" s="147">
        <f t="shared" si="60"/>
        <v>0</v>
      </c>
      <c r="DD80" s="147">
        <f t="shared" si="60"/>
        <v>0</v>
      </c>
      <c r="DE80" s="147">
        <f t="shared" si="60"/>
        <v>0</v>
      </c>
      <c r="DF80" s="147">
        <f t="shared" si="60"/>
        <v>0</v>
      </c>
      <c r="DG80" s="147">
        <f t="shared" si="60"/>
        <v>0</v>
      </c>
      <c r="DH80" s="147">
        <f t="shared" si="59"/>
        <v>0</v>
      </c>
      <c r="DI80" s="147">
        <f t="shared" si="59"/>
        <v>0</v>
      </c>
      <c r="DJ80" s="147">
        <f t="shared" si="59"/>
        <v>0</v>
      </c>
      <c r="DK80" s="147">
        <f t="shared" si="59"/>
        <v>0</v>
      </c>
      <c r="DL80" s="147">
        <f t="shared" si="59"/>
        <v>0</v>
      </c>
      <c r="DM80" s="147">
        <f t="shared" si="59"/>
        <v>0</v>
      </c>
      <c r="DN80" s="147">
        <f t="shared" si="59"/>
        <v>0</v>
      </c>
      <c r="DO80" s="147">
        <f t="shared" si="59"/>
        <v>0</v>
      </c>
      <c r="DP80" s="147">
        <f t="shared" si="59"/>
        <v>0</v>
      </c>
      <c r="DQ80" s="147">
        <f t="shared" si="59"/>
        <v>0</v>
      </c>
      <c r="DR80" s="147">
        <f t="shared" si="59"/>
        <v>0</v>
      </c>
      <c r="DS80" s="147">
        <f t="shared" si="59"/>
        <v>0</v>
      </c>
      <c r="DT80" s="147">
        <f t="shared" si="59"/>
        <v>0</v>
      </c>
      <c r="DU80" s="138"/>
      <c r="DV80" s="148"/>
      <c r="DW80" s="148"/>
      <c r="DX80" s="148"/>
      <c r="DY80" s="148"/>
      <c r="DZ80" s="148"/>
      <c r="EA80" s="148"/>
      <c r="EB80" s="148"/>
      <c r="EC80" s="148"/>
      <c r="ED80" s="148"/>
      <c r="EE80" s="148"/>
      <c r="EF80" s="148"/>
      <c r="EG80" s="148"/>
      <c r="EH80" s="148"/>
      <c r="EI80" s="148"/>
      <c r="EJ80" s="148"/>
      <c r="EK80" s="148"/>
      <c r="EL80" s="148"/>
      <c r="EM80" s="148"/>
      <c r="EN80" s="148"/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9"/>
      <c r="FA80" s="75"/>
      <c r="FC80" s="75"/>
      <c r="FD80" t="s">
        <v>96</v>
      </c>
      <c r="FE80">
        <v>1</v>
      </c>
      <c r="FF80" t="s">
        <v>97</v>
      </c>
    </row>
    <row r="81" spans="11:131" x14ac:dyDescent="0.25">
      <c r="DV81">
        <v>30</v>
      </c>
      <c r="EA81" s="150"/>
    </row>
    <row r="82" spans="11:131" x14ac:dyDescent="0.25">
      <c r="EA82" s="150"/>
    </row>
    <row r="83" spans="11:131" x14ac:dyDescent="0.25">
      <c r="K83" s="151"/>
      <c r="L83" s="151"/>
      <c r="M83" s="151"/>
      <c r="N83" s="151"/>
      <c r="O83" s="151"/>
      <c r="P83" s="151"/>
      <c r="Q83" s="151"/>
      <c r="EA83" s="150"/>
    </row>
  </sheetData>
  <autoFilter ref="A8:EY82" xr:uid="{00000000-0009-0000-0000-000000000000}">
    <filterColumn colId="4">
      <filters blank="1">
        <filter val="CIMZIA 200MG/ML 2PFS BR"/>
        <filter val="KEPPRA 250 MG 60 COMP"/>
        <filter val="KEPPRA 750 MG 60 COMP"/>
        <filter val="KEPPRA DG 250MG 30TAB BR"/>
        <filter val="KEPPRA DG 750MG 30TAB BR"/>
        <filter val="Keppra Syrup 100MG 150 ml BR Pub"/>
        <filter val="Neupro 2MG 7 Patches BR"/>
        <filter val="Neupro 4MG 28 Patches BR"/>
        <filter val="Neupro 6MG 28 Patches BR"/>
        <filter val="Neupro 8MG 28 Patches BR"/>
        <filter val="Nootropil 5ml x 12 vial BR"/>
        <filter val="Nootropil 800mg x 30 BR"/>
        <filter val="Vimpat 100 mg x 28 tab BR"/>
        <filter val="Vimpat 150 mg x 28 tab BR"/>
        <filter val="Vimpat 200 mg x 28 tab BR"/>
        <filter val="Vimpat 50 mg x 14 tab BR"/>
        <filter val="VIMPAT SOL INFUS 20ML"/>
        <filter val="Vimpat Syrup 10mg 200 ml BR"/>
        <filter val="ZYXEM 5MG 10TAB BR"/>
        <filter val="ZYXEM 5MG/ML 20ML DRO BR"/>
      </filters>
    </filterColumn>
  </autoFilter>
  <mergeCells count="7">
    <mergeCell ref="DV5:EY6"/>
    <mergeCell ref="FA6:FC6"/>
    <mergeCell ref="K7:Q7"/>
    <mergeCell ref="AM7:BN7"/>
    <mergeCell ref="BP7:CQ7"/>
    <mergeCell ref="CS7:DT7"/>
    <mergeCell ref="FA7:FC7"/>
  </mergeCells>
  <conditionalFormatting sqref="C34:C1048576 C25:C32 C3:C11 C13:C22">
    <cfRule type="duplicateValues" dxfId="5" priority="7"/>
  </conditionalFormatting>
  <conditionalFormatting sqref="XCT33 C33">
    <cfRule type="duplicateValues" dxfId="4" priority="6"/>
  </conditionalFormatting>
  <conditionalFormatting sqref="XCT24 C24">
    <cfRule type="duplicateValues" dxfId="3" priority="5"/>
  </conditionalFormatting>
  <conditionalFormatting sqref="XCT23 XAH23 C23">
    <cfRule type="duplicateValues" dxfId="2" priority="4"/>
  </conditionalFormatting>
  <conditionalFormatting sqref="C12">
    <cfRule type="duplicateValues" dxfId="1" priority="1"/>
  </conditionalFormatting>
  <conditionalFormatting sqref="XEW12">
    <cfRule type="duplicateValues" dxfId="0" priority="2"/>
  </conditionalFormatting>
  <hyperlinks>
    <hyperlink ref="X6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Michael</dc:creator>
  <cp:lastModifiedBy>Daniel de Barros Feitosa</cp:lastModifiedBy>
  <dcterms:created xsi:type="dcterms:W3CDTF">2019-03-28T20:09:36Z</dcterms:created>
  <dcterms:modified xsi:type="dcterms:W3CDTF">2019-03-29T12:17:36Z</dcterms:modified>
</cp:coreProperties>
</file>