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43614B66-4F6C-4EEB-B0D5-1F30C7ED68ED}" xr6:coauthVersionLast="31" xr6:coauthVersionMax="31" xr10:uidLastSave="{00000000-0000-0000-0000-000000000000}"/>
  <bookViews>
    <workbookView xWindow="0" yWindow="0" windowWidth="20490" windowHeight="7020" tabRatio="863" xr2:uid="{00000000-000D-0000-FFFF-FFFF00000000}"/>
  </bookViews>
  <sheets>
    <sheet name="Tab_PF_Unitar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5" i="2" l="1"/>
  <c r="L85" i="2" s="1"/>
  <c r="J84" i="2"/>
  <c r="L84" i="2" s="1"/>
  <c r="J83" i="2"/>
  <c r="L83" i="2" s="1"/>
  <c r="J82" i="2"/>
  <c r="L82" i="2" s="1"/>
  <c r="J81" i="2"/>
  <c r="L81" i="2" s="1"/>
  <c r="J80" i="2"/>
  <c r="L80" i="2" s="1"/>
  <c r="J79" i="2"/>
  <c r="L79" i="2" s="1"/>
  <c r="J74" i="2"/>
  <c r="L74" i="2" s="1"/>
  <c r="J73" i="2"/>
  <c r="L73" i="2" s="1"/>
  <c r="J72" i="2"/>
  <c r="L72" i="2" s="1"/>
  <c r="J71" i="2"/>
  <c r="L71" i="2" s="1"/>
  <c r="J70" i="2"/>
  <c r="L70" i="2" s="1"/>
  <c r="J69" i="2"/>
  <c r="L69" i="2" s="1"/>
  <c r="J68" i="2"/>
  <c r="L68" i="2" s="1"/>
  <c r="U118" i="2"/>
  <c r="U117" i="2"/>
  <c r="U116" i="2"/>
  <c r="U115" i="2"/>
  <c r="U114" i="2"/>
  <c r="U113" i="2"/>
  <c r="U112" i="2"/>
  <c r="U107" i="2"/>
  <c r="U106" i="2"/>
  <c r="U105" i="2"/>
  <c r="U104" i="2"/>
  <c r="U103" i="2"/>
  <c r="U102" i="2"/>
  <c r="U101" i="2"/>
  <c r="J118" i="2"/>
  <c r="L118" i="2" s="1"/>
  <c r="J117" i="2"/>
  <c r="L117" i="2" s="1"/>
  <c r="O117" i="2" s="1"/>
  <c r="Q117" i="2" s="1"/>
  <c r="T117" i="2" s="1"/>
  <c r="J116" i="2"/>
  <c r="L116" i="2" s="1"/>
  <c r="O116" i="2" s="1"/>
  <c r="Q116" i="2" s="1"/>
  <c r="J115" i="2"/>
  <c r="L115" i="2" s="1"/>
  <c r="O115" i="2" s="1"/>
  <c r="Q115" i="2" s="1"/>
  <c r="T115" i="2" s="1"/>
  <c r="J114" i="2"/>
  <c r="L114" i="2" s="1"/>
  <c r="J113" i="2"/>
  <c r="L113" i="2" s="1"/>
  <c r="O113" i="2" s="1"/>
  <c r="Q113" i="2" s="1"/>
  <c r="T113" i="2" s="1"/>
  <c r="J112" i="2"/>
  <c r="L112" i="2" s="1"/>
  <c r="J107" i="2"/>
  <c r="L107" i="2" s="1"/>
  <c r="O107" i="2" s="1"/>
  <c r="Q107" i="2" s="1"/>
  <c r="T107" i="2" s="1"/>
  <c r="J106" i="2"/>
  <c r="L106" i="2" s="1"/>
  <c r="O106" i="2" s="1"/>
  <c r="Q106" i="2" s="1"/>
  <c r="T106" i="2" s="1"/>
  <c r="J105" i="2"/>
  <c r="L105" i="2" s="1"/>
  <c r="O105" i="2" s="1"/>
  <c r="Q105" i="2" s="1"/>
  <c r="T105" i="2" s="1"/>
  <c r="J104" i="2"/>
  <c r="L104" i="2" s="1"/>
  <c r="O104" i="2" s="1"/>
  <c r="Q104" i="2" s="1"/>
  <c r="J103" i="2"/>
  <c r="L103" i="2" s="1"/>
  <c r="O103" i="2" s="1"/>
  <c r="Q103" i="2" s="1"/>
  <c r="T103" i="2" s="1"/>
  <c r="J102" i="2"/>
  <c r="L102" i="2" s="1"/>
  <c r="O102" i="2" s="1"/>
  <c r="Q102" i="2" s="1"/>
  <c r="T102" i="2" s="1"/>
  <c r="J101" i="2"/>
  <c r="L101" i="2" s="1"/>
  <c r="O101" i="2" s="1"/>
  <c r="Q101" i="2" s="1"/>
  <c r="T101" i="2" s="1"/>
  <c r="J96" i="2"/>
  <c r="L96" i="2" s="1"/>
  <c r="O96" i="2" s="1"/>
  <c r="Q96" i="2" s="1"/>
  <c r="J95" i="2"/>
  <c r="L95" i="2" s="1"/>
  <c r="J94" i="2"/>
  <c r="L94" i="2" s="1"/>
  <c r="O94" i="2" s="1"/>
  <c r="Q94" i="2" s="1"/>
  <c r="J93" i="2"/>
  <c r="L93" i="2" s="1"/>
  <c r="J92" i="2"/>
  <c r="L92" i="2" s="1"/>
  <c r="O92" i="2" s="1"/>
  <c r="Q92" i="2" s="1"/>
  <c r="J91" i="2"/>
  <c r="L91" i="2" s="1"/>
  <c r="O91" i="2" s="1"/>
  <c r="Q91" i="2" s="1"/>
  <c r="J90" i="2"/>
  <c r="L90" i="2" s="1"/>
  <c r="O90" i="2" s="1"/>
  <c r="Q90" i="2" s="1"/>
  <c r="J63" i="2"/>
  <c r="L63" i="2" s="1"/>
  <c r="O63" i="2" s="1"/>
  <c r="Q63" i="2" s="1"/>
  <c r="J62" i="2"/>
  <c r="L62" i="2" s="1"/>
  <c r="J61" i="2"/>
  <c r="L61" i="2" s="1"/>
  <c r="O61" i="2" s="1"/>
  <c r="Q61" i="2" s="1"/>
  <c r="J60" i="2"/>
  <c r="L60" i="2" s="1"/>
  <c r="O60" i="2" s="1"/>
  <c r="Q60" i="2" s="1"/>
  <c r="J59" i="2"/>
  <c r="L59" i="2" s="1"/>
  <c r="O59" i="2" s="1"/>
  <c r="Q59" i="2" s="1"/>
  <c r="J58" i="2"/>
  <c r="L58" i="2" s="1"/>
  <c r="O58" i="2" s="1"/>
  <c r="J57" i="2"/>
  <c r="L57" i="2" s="1"/>
  <c r="O57" i="2" s="1"/>
  <c r="Q57" i="2" s="1"/>
  <c r="J52" i="2"/>
  <c r="L52" i="2" s="1"/>
  <c r="O52" i="2" s="1"/>
  <c r="Q52" i="2" s="1"/>
  <c r="L51" i="2"/>
  <c r="O51" i="2" s="1"/>
  <c r="Q51" i="2" s="1"/>
  <c r="J51" i="2"/>
  <c r="J50" i="2"/>
  <c r="L50" i="2" s="1"/>
  <c r="O50" i="2" s="1"/>
  <c r="Q50" i="2" s="1"/>
  <c r="U50" i="2" s="1"/>
  <c r="V50" i="2" s="1"/>
  <c r="J49" i="2"/>
  <c r="L49" i="2" s="1"/>
  <c r="O49" i="2" s="1"/>
  <c r="Q49" i="2" s="1"/>
  <c r="J48" i="2"/>
  <c r="L48" i="2" s="1"/>
  <c r="O48" i="2" s="1"/>
  <c r="Q48" i="2" s="1"/>
  <c r="J47" i="2"/>
  <c r="L47" i="2" s="1"/>
  <c r="O47" i="2" s="1"/>
  <c r="Q47" i="2" s="1"/>
  <c r="J46" i="2"/>
  <c r="L46" i="2" s="1"/>
  <c r="O46" i="2" s="1"/>
  <c r="Q46" i="2" s="1"/>
  <c r="J41" i="2"/>
  <c r="L41" i="2" s="1"/>
  <c r="O41" i="2" s="1"/>
  <c r="Q41" i="2" s="1"/>
  <c r="J40" i="2"/>
  <c r="L40" i="2" s="1"/>
  <c r="O40" i="2" s="1"/>
  <c r="Q40" i="2" s="1"/>
  <c r="J39" i="2"/>
  <c r="L39" i="2" s="1"/>
  <c r="O39" i="2" s="1"/>
  <c r="Q39" i="2" s="1"/>
  <c r="J38" i="2"/>
  <c r="L38" i="2" s="1"/>
  <c r="O38" i="2" s="1"/>
  <c r="Q38" i="2" s="1"/>
  <c r="T38" i="2" s="1"/>
  <c r="J37" i="2"/>
  <c r="L37" i="2" s="1"/>
  <c r="O37" i="2" s="1"/>
  <c r="Q37" i="2" s="1"/>
  <c r="J36" i="2"/>
  <c r="L36" i="2" s="1"/>
  <c r="O36" i="2" s="1"/>
  <c r="Q36" i="2" s="1"/>
  <c r="J35" i="2"/>
  <c r="L35" i="2" s="1"/>
  <c r="O35" i="2" s="1"/>
  <c r="Q35" i="2" s="1"/>
  <c r="J30" i="2"/>
  <c r="L30" i="2" s="1"/>
  <c r="O30" i="2" s="1"/>
  <c r="Q30" i="2" s="1"/>
  <c r="J29" i="2"/>
  <c r="L29" i="2" s="1"/>
  <c r="J28" i="2"/>
  <c r="L28" i="2" s="1"/>
  <c r="O28" i="2" s="1"/>
  <c r="Q28" i="2" s="1"/>
  <c r="J27" i="2"/>
  <c r="L27" i="2" s="1"/>
  <c r="O27" i="2" s="1"/>
  <c r="J26" i="2"/>
  <c r="L26" i="2" s="1"/>
  <c r="O26" i="2" s="1"/>
  <c r="Q26" i="2" s="1"/>
  <c r="J25" i="2"/>
  <c r="L25" i="2" s="1"/>
  <c r="J24" i="2"/>
  <c r="L24" i="2" s="1"/>
  <c r="O24" i="2" s="1"/>
  <c r="Q24" i="2" s="1"/>
  <c r="J19" i="2"/>
  <c r="L19" i="2" s="1"/>
  <c r="J18" i="2"/>
  <c r="L18" i="2" s="1"/>
  <c r="J17" i="2"/>
  <c r="L17" i="2" s="1"/>
  <c r="J16" i="2"/>
  <c r="L16" i="2" s="1"/>
  <c r="J15" i="2"/>
  <c r="L15" i="2" s="1"/>
  <c r="J14" i="2"/>
  <c r="L14" i="2" s="1"/>
  <c r="J13" i="2"/>
  <c r="L13" i="2" s="1"/>
  <c r="V117" i="2" l="1"/>
  <c r="V106" i="2"/>
  <c r="V101" i="2"/>
  <c r="V105" i="2"/>
  <c r="O93" i="2"/>
  <c r="Q93" i="2" s="1"/>
  <c r="T93" i="2" s="1"/>
  <c r="V113" i="2"/>
  <c r="V102" i="2"/>
  <c r="Q58" i="2"/>
  <c r="U58" i="2" s="1"/>
  <c r="V58" i="2" s="1"/>
  <c r="T35" i="2"/>
  <c r="U35" i="2"/>
  <c r="V35" i="2" s="1"/>
  <c r="T41" i="2"/>
  <c r="U41" i="2"/>
  <c r="V41" i="2" s="1"/>
  <c r="T51" i="2"/>
  <c r="U51" i="2"/>
  <c r="V51" i="2" s="1"/>
  <c r="U59" i="2"/>
  <c r="V59" i="2" s="1"/>
  <c r="T59" i="2"/>
  <c r="V63" i="2"/>
  <c r="T63" i="2"/>
  <c r="U63" i="2"/>
  <c r="T92" i="2"/>
  <c r="O95" i="2"/>
  <c r="Q95" i="2" s="1"/>
  <c r="U40" i="2"/>
  <c r="V40" i="2" s="1"/>
  <c r="T40" i="2"/>
  <c r="T104" i="2"/>
  <c r="V104" i="2" s="1"/>
  <c r="T116" i="2"/>
  <c r="V116" i="2" s="1"/>
  <c r="T26" i="2"/>
  <c r="U26" i="2"/>
  <c r="V26" i="2" s="1"/>
  <c r="T24" i="2"/>
  <c r="U24" i="2"/>
  <c r="V24" i="2" s="1"/>
  <c r="T36" i="2"/>
  <c r="U36" i="2"/>
  <c r="V36" i="2" s="1"/>
  <c r="U39" i="2"/>
  <c r="V39" i="2" s="1"/>
  <c r="T39" i="2"/>
  <c r="U46" i="2"/>
  <c r="V46" i="2" s="1"/>
  <c r="T46" i="2"/>
  <c r="U49" i="2"/>
  <c r="V49" i="2" s="1"/>
  <c r="T49" i="2"/>
  <c r="T52" i="2"/>
  <c r="U52" i="2"/>
  <c r="V52" i="2" s="1"/>
  <c r="U60" i="2"/>
  <c r="V60" i="2" s="1"/>
  <c r="T60" i="2"/>
  <c r="T90" i="2"/>
  <c r="T96" i="2"/>
  <c r="T28" i="2"/>
  <c r="U28" i="2"/>
  <c r="V28" i="2" s="1"/>
  <c r="T47" i="2"/>
  <c r="U47" i="2"/>
  <c r="V47" i="2" s="1"/>
  <c r="T58" i="2"/>
  <c r="T94" i="2"/>
  <c r="U48" i="2"/>
  <c r="V48" i="2" s="1"/>
  <c r="T48" i="2"/>
  <c r="T30" i="2"/>
  <c r="U30" i="2"/>
  <c r="V30" i="2" s="1"/>
  <c r="U37" i="2"/>
  <c r="V37" i="2" s="1"/>
  <c r="T37" i="2"/>
  <c r="U57" i="2"/>
  <c r="V57" i="2" s="1"/>
  <c r="T57" i="2"/>
  <c r="T61" i="2"/>
  <c r="U61" i="2"/>
  <c r="V61" i="2" s="1"/>
  <c r="O25" i="2"/>
  <c r="Q25" i="2" s="1"/>
  <c r="O114" i="2"/>
  <c r="Q114" i="2" s="1"/>
  <c r="T114" i="2" s="1"/>
  <c r="V114" i="2" s="1"/>
  <c r="O112" i="2"/>
  <c r="Q112" i="2" s="1"/>
  <c r="V107" i="2"/>
  <c r="Q27" i="2"/>
  <c r="U38" i="2"/>
  <c r="V38" i="2" s="1"/>
  <c r="V103" i="2"/>
  <c r="O29" i="2"/>
  <c r="Q29" i="2" s="1"/>
  <c r="O62" i="2"/>
  <c r="Q62" i="2" s="1"/>
  <c r="O118" i="2"/>
  <c r="Q118" i="2" s="1"/>
  <c r="T118" i="2" s="1"/>
  <c r="V118" i="2" s="1"/>
  <c r="T50" i="2"/>
  <c r="V115" i="2"/>
  <c r="T91" i="2"/>
  <c r="O79" i="2"/>
  <c r="Q79" i="2" s="1"/>
  <c r="O80" i="2"/>
  <c r="Q80" i="2" s="1"/>
  <c r="O83" i="2"/>
  <c r="Q83" i="2" s="1"/>
  <c r="O85" i="2"/>
  <c r="Q85" i="2" s="1"/>
  <c r="O81" i="2"/>
  <c r="Q81" i="2" s="1"/>
  <c r="O84" i="2"/>
  <c r="Q84" i="2" s="1"/>
  <c r="O82" i="2"/>
  <c r="Q82" i="2" s="1"/>
  <c r="O74" i="2"/>
  <c r="Q74" i="2" s="1"/>
  <c r="O68" i="2"/>
  <c r="Q68" i="2" s="1"/>
  <c r="O69" i="2"/>
  <c r="Q69" i="2" s="1"/>
  <c r="O72" i="2"/>
  <c r="Q72" i="2" s="1"/>
  <c r="O70" i="2"/>
  <c r="Q70" i="2" s="1"/>
  <c r="O73" i="2"/>
  <c r="Q73" i="2" s="1"/>
  <c r="O71" i="2"/>
  <c r="Q71" i="2" s="1"/>
  <c r="U96" i="2"/>
  <c r="U95" i="2"/>
  <c r="O19" i="2"/>
  <c r="O18" i="2"/>
  <c r="V96" i="2" l="1"/>
  <c r="T95" i="2"/>
  <c r="V95" i="2" s="1"/>
  <c r="T25" i="2"/>
  <c r="U25" i="2"/>
  <c r="V25" i="2" s="1"/>
  <c r="T112" i="2"/>
  <c r="V112" i="2" s="1"/>
  <c r="U27" i="2"/>
  <c r="V27" i="2" s="1"/>
  <c r="T27" i="2"/>
  <c r="U62" i="2"/>
  <c r="V62" i="2" s="1"/>
  <c r="T62" i="2"/>
  <c r="T29" i="2"/>
  <c r="U29" i="2"/>
  <c r="V29" i="2" s="1"/>
  <c r="U79" i="2"/>
  <c r="V79" i="2" s="1"/>
  <c r="T79" i="2"/>
  <c r="U83" i="2"/>
  <c r="V83" i="2" s="1"/>
  <c r="T83" i="2"/>
  <c r="T82" i="2"/>
  <c r="U82" i="2"/>
  <c r="V82" i="2" s="1"/>
  <c r="U80" i="2"/>
  <c r="V80" i="2" s="1"/>
  <c r="T80" i="2"/>
  <c r="U81" i="2"/>
  <c r="V81" i="2" s="1"/>
  <c r="T81" i="2"/>
  <c r="U84" i="2"/>
  <c r="V84" i="2" s="1"/>
  <c r="T84" i="2"/>
  <c r="U85" i="2"/>
  <c r="V85" i="2" s="1"/>
  <c r="T85" i="2"/>
  <c r="U69" i="2"/>
  <c r="V69" i="2" s="1"/>
  <c r="T69" i="2"/>
  <c r="U74" i="2"/>
  <c r="V74" i="2" s="1"/>
  <c r="T74" i="2"/>
  <c r="T72" i="2"/>
  <c r="U72" i="2"/>
  <c r="V72" i="2" s="1"/>
  <c r="U73" i="2"/>
  <c r="V73" i="2" s="1"/>
  <c r="T73" i="2"/>
  <c r="T71" i="2"/>
  <c r="U71" i="2"/>
  <c r="V71" i="2" s="1"/>
  <c r="T68" i="2"/>
  <c r="U68" i="2"/>
  <c r="V68" i="2" s="1"/>
  <c r="U70" i="2"/>
  <c r="V70" i="2" s="1"/>
  <c r="T70" i="2"/>
  <c r="Q19" i="2"/>
  <c r="U94" i="2"/>
  <c r="V94" i="2" s="1"/>
  <c r="U93" i="2"/>
  <c r="V93" i="2" s="1"/>
  <c r="U92" i="2"/>
  <c r="V92" i="2" s="1"/>
  <c r="U91" i="2"/>
  <c r="V91" i="2" s="1"/>
  <c r="U90" i="2"/>
  <c r="V90" i="2" s="1"/>
  <c r="O17" i="2"/>
  <c r="O16" i="2"/>
  <c r="O15" i="2"/>
  <c r="O14" i="2"/>
  <c r="O13" i="2"/>
  <c r="U19" i="2" l="1"/>
  <c r="V19" i="2" s="1"/>
  <c r="T19" i="2"/>
  <c r="Q18" i="2" l="1"/>
  <c r="Q13" i="2"/>
  <c r="Q17" i="2"/>
  <c r="Q16" i="2"/>
  <c r="U17" i="2" l="1"/>
  <c r="V17" i="2" s="1"/>
  <c r="T17" i="2"/>
  <c r="T16" i="2"/>
  <c r="U16" i="2"/>
  <c r="V16" i="2" s="1"/>
  <c r="U13" i="2"/>
  <c r="V13" i="2" s="1"/>
  <c r="T13" i="2"/>
  <c r="T18" i="2"/>
  <c r="U18" i="2"/>
  <c r="V18" i="2" s="1"/>
  <c r="Q14" i="2"/>
  <c r="Q15" i="2"/>
  <c r="T14" i="2" l="1"/>
  <c r="U14" i="2"/>
  <c r="V14" i="2" s="1"/>
  <c r="U15" i="2"/>
  <c r="V15" i="2" s="1"/>
  <c r="T15" i="2"/>
</calcChain>
</file>

<file path=xl/sharedStrings.xml><?xml version="1.0" encoding="utf-8"?>
<sst xmlns="http://schemas.openxmlformats.org/spreadsheetml/2006/main" count="639" uniqueCount="47">
  <si>
    <t>RJ</t>
  </si>
  <si>
    <t>SP</t>
  </si>
  <si>
    <t>ICMS</t>
  </si>
  <si>
    <t>PMC</t>
  </si>
  <si>
    <t xml:space="preserve">Descrição </t>
  </si>
  <si>
    <t xml:space="preserve">NCM </t>
  </si>
  <si>
    <t>IPI</t>
  </si>
  <si>
    <t xml:space="preserve">Origem Mat. </t>
  </si>
  <si>
    <t>Repasse %</t>
  </si>
  <si>
    <t>c/repasse</t>
  </si>
  <si>
    <t>desconto</t>
  </si>
  <si>
    <t>liquido</t>
  </si>
  <si>
    <t>Niquitin Clear Patches 7mg</t>
  </si>
  <si>
    <t>=</t>
  </si>
  <si>
    <t>-</t>
  </si>
  <si>
    <t>Niquitin Clear Patches 14 mg</t>
  </si>
  <si>
    <t>Niquitin Clear Patches 21 mg</t>
  </si>
  <si>
    <t>SC</t>
  </si>
  <si>
    <t>RO</t>
  </si>
  <si>
    <t>AM (ZF)</t>
  </si>
  <si>
    <t>UF:</t>
  </si>
  <si>
    <t>20% ICMS</t>
  </si>
  <si>
    <t>18% ICMS</t>
  </si>
  <si>
    <t>17% ICMS</t>
  </si>
  <si>
    <t>17,5% ICMS</t>
  </si>
  <si>
    <t>Niquitin Pastilha Menta 2mg L</t>
  </si>
  <si>
    <t>Niquitin Pastilha Menta 4mg L</t>
  </si>
  <si>
    <t>AC (ALC), RR (ALC)</t>
  </si>
  <si>
    <t>RO (ALC)</t>
  </si>
  <si>
    <t>Niquitin Pastilha Menta 2mg L X4</t>
  </si>
  <si>
    <t>Niquitin Pastilha Menta 4mg L X4</t>
  </si>
  <si>
    <t xml:space="preserve">Cálculo do Preço Final </t>
  </si>
  <si>
    <t>AC, DF, ES, GO, MS, MT, PA, RR</t>
  </si>
  <si>
    <t>AL, AM, AP, BA, CE, MA, PB, PE, PI, RN, SE, TO</t>
  </si>
  <si>
    <t>MG, RS, PR</t>
  </si>
  <si>
    <t xml:space="preserve">Valor </t>
  </si>
  <si>
    <t>Repasse</t>
  </si>
  <si>
    <t>Preço</t>
  </si>
  <si>
    <t xml:space="preserve">Preço </t>
  </si>
  <si>
    <t>Fábrica</t>
  </si>
  <si>
    <t xml:space="preserve">Desconto </t>
  </si>
  <si>
    <t>Comercial %</t>
  </si>
  <si>
    <t>Valor</t>
  </si>
  <si>
    <t>ICMS %</t>
  </si>
  <si>
    <t>a Pagar</t>
  </si>
  <si>
    <t>IPI %</t>
  </si>
  <si>
    <t>QAD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</si>
</sst>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_);[Red]\(#,##0.00\);\-"/>
    <numFmt numFmtId="166" formatCode="0.0%"/>
    <numFmt numFmtId="167" formatCode="0.000%"/>
    <numFmt numFmtId="168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167" fontId="4" fillId="0" borderId="0" xfId="0" applyNumberFormat="1" applyFont="1"/>
    <xf numFmtId="9" fontId="4" fillId="0" borderId="0" xfId="0" applyNumberFormat="1" applyFont="1"/>
    <xf numFmtId="0" fontId="5" fillId="0" borderId="1" xfId="0" applyFont="1" applyBorder="1"/>
    <xf numFmtId="0" fontId="5" fillId="2" borderId="1" xfId="0" applyFont="1" applyFill="1" applyBorder="1"/>
    <xf numFmtId="0" fontId="7" fillId="0" borderId="0" xfId="0" applyFont="1"/>
    <xf numFmtId="0" fontId="4" fillId="0" borderId="0" xfId="0" applyFont="1" applyAlignment="1">
      <alignment wrapText="1"/>
    </xf>
    <xf numFmtId="165" fontId="8" fillId="0" borderId="0" xfId="0" applyNumberFormat="1" applyFont="1" applyProtection="1">
      <protection locked="0"/>
    </xf>
    <xf numFmtId="9" fontId="0" fillId="0" borderId="0" xfId="0" applyNumberFormat="1"/>
    <xf numFmtId="0" fontId="9" fillId="0" borderId="0" xfId="0" applyFont="1"/>
    <xf numFmtId="0" fontId="10" fillId="2" borderId="0" xfId="0" applyFont="1" applyFill="1" applyAlignment="1">
      <alignment wrapText="1"/>
    </xf>
    <xf numFmtId="0" fontId="11" fillId="0" borderId="0" xfId="0" applyFont="1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68" fontId="12" fillId="0" borderId="0" xfId="0" applyNumberFormat="1" applyFont="1"/>
    <xf numFmtId="165" fontId="6" fillId="0" borderId="0" xfId="0" applyNumberFormat="1" applyFont="1" applyAlignment="1" applyProtection="1">
      <alignment vertical="center"/>
      <protection locked="0"/>
    </xf>
    <xf numFmtId="0" fontId="5" fillId="0" borderId="0" xfId="0" applyFont="1"/>
    <xf numFmtId="9" fontId="5" fillId="0" borderId="0" xfId="0" applyNumberFormat="1" applyFont="1" applyAlignment="1" applyProtection="1">
      <alignment horizontal="left"/>
      <protection locked="0"/>
    </xf>
    <xf numFmtId="167" fontId="0" fillId="0" borderId="0" xfId="0" applyNumberFormat="1"/>
    <xf numFmtId="168" fontId="0" fillId="0" borderId="0" xfId="0" applyNumberFormat="1"/>
    <xf numFmtId="166" fontId="4" fillId="0" borderId="0" xfId="0" applyNumberFormat="1" applyFont="1"/>
    <xf numFmtId="0" fontId="5" fillId="2" borderId="0" xfId="0" applyFont="1" applyFill="1"/>
    <xf numFmtId="165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10" fontId="0" fillId="0" borderId="0" xfId="0" applyNumberFormat="1"/>
    <xf numFmtId="2" fontId="0" fillId="0" borderId="0" xfId="0" applyNumberFormat="1"/>
    <xf numFmtId="0" fontId="13" fillId="0" borderId="0" xfId="0" applyFont="1"/>
    <xf numFmtId="9" fontId="0" fillId="0" borderId="0" xfId="0" applyNumberFormat="1" applyAlignment="1">
      <alignment horizontal="right"/>
    </xf>
    <xf numFmtId="165" fontId="6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/>
    <xf numFmtId="9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/>
    <xf numFmtId="4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9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/>
    <xf numFmtId="10" fontId="0" fillId="0" borderId="1" xfId="0" applyNumberFormat="1" applyBorder="1"/>
    <xf numFmtId="2" fontId="0" fillId="0" borderId="1" xfId="0" applyNumberFormat="1" applyBorder="1"/>
    <xf numFmtId="164" fontId="5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/>
    <xf numFmtId="10" fontId="5" fillId="0" borderId="1" xfId="0" applyNumberFormat="1" applyFont="1" applyBorder="1"/>
    <xf numFmtId="166" fontId="0" fillId="3" borderId="1" xfId="0" applyNumberFormat="1" applyFill="1" applyBorder="1" applyProtection="1">
      <protection locked="0"/>
    </xf>
    <xf numFmtId="166" fontId="5" fillId="3" borderId="1" xfId="0" applyNumberFormat="1" applyFont="1" applyFill="1" applyBorder="1" applyProtection="1">
      <protection locked="0"/>
    </xf>
  </cellXfs>
  <cellStyles count="6">
    <cellStyle name="Comma 2" xfId="3" xr:uid="{00000000-0005-0000-0000-000000000000}"/>
    <cellStyle name="Normal" xfId="0" builtinId="0"/>
    <cellStyle name="Normal 2" xfId="1" xr:uid="{00000000-0005-0000-0000-000002000000}"/>
    <cellStyle name="Percent 2" xfId="4" xr:uid="{00000000-0005-0000-0000-000003000000}"/>
    <cellStyle name="TableStyleLight1_01-Ficha de Cadastro MODELO Cosmetico" xfId="2" xr:uid="{00000000-0005-0000-0000-000004000000}"/>
    <cellStyle name="Vírgula 2" xfId="5" xr:uid="{00000000-0005-0000-0000-000005000000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1649506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V119"/>
  <sheetViews>
    <sheetView showGridLines="0" tabSelected="1" zoomScale="85" zoomScaleNormal="85" workbookViewId="0">
      <selection activeCell="B16" sqref="B16"/>
    </sheetView>
  </sheetViews>
  <sheetFormatPr defaultRowHeight="15" x14ac:dyDescent="0.25"/>
  <cols>
    <col min="1" max="1" width="11.28515625" customWidth="1"/>
    <col min="2" max="2" width="31.5703125" bestFit="1" customWidth="1"/>
    <col min="8" max="8" width="9.140625" style="15"/>
    <col min="9" max="9" width="11.7109375" bestFit="1" customWidth="1"/>
    <col min="10" max="10" width="12.85546875" bestFit="1" customWidth="1"/>
    <col min="13" max="13" width="12.5703125" customWidth="1"/>
    <col min="19" max="19" width="11" customWidth="1"/>
    <col min="20" max="20" width="15.28515625" customWidth="1"/>
    <col min="21" max="21" width="11.140625" customWidth="1"/>
    <col min="22" max="22" width="11" bestFit="1" customWidth="1"/>
  </cols>
  <sheetData>
    <row r="7" spans="1:22" ht="19.5" customHeight="1" x14ac:dyDescent="0.25"/>
    <row r="8" spans="1:22" ht="18.75" x14ac:dyDescent="0.3">
      <c r="A8" s="14" t="s">
        <v>31</v>
      </c>
    </row>
    <row r="10" spans="1:22" ht="16.5" x14ac:dyDescent="0.3">
      <c r="A10" s="1" t="s">
        <v>20</v>
      </c>
      <c r="B10" s="12" t="s">
        <v>17</v>
      </c>
      <c r="C10" s="11" t="s">
        <v>23</v>
      </c>
    </row>
    <row r="11" spans="1:22" x14ac:dyDescent="0.25">
      <c r="B11" s="1"/>
      <c r="C11" s="2"/>
      <c r="D11" s="2"/>
      <c r="E11" s="2"/>
      <c r="F11" s="19"/>
      <c r="G11" s="3" t="s">
        <v>38</v>
      </c>
      <c r="H11" s="16"/>
      <c r="I11" s="3"/>
      <c r="J11" s="3" t="s">
        <v>35</v>
      </c>
      <c r="K11" s="3"/>
      <c r="L11" s="3" t="s">
        <v>37</v>
      </c>
      <c r="M11" s="24" t="s">
        <v>40</v>
      </c>
      <c r="N11" s="3"/>
      <c r="O11" s="3" t="s">
        <v>35</v>
      </c>
      <c r="P11" s="2"/>
      <c r="Q11" s="3" t="s">
        <v>42</v>
      </c>
      <c r="R11" s="3"/>
      <c r="S11" s="3"/>
      <c r="T11" s="3" t="s">
        <v>42</v>
      </c>
      <c r="U11" s="3" t="s">
        <v>42</v>
      </c>
      <c r="V11" s="3" t="s">
        <v>42</v>
      </c>
    </row>
    <row r="12" spans="1:22" x14ac:dyDescent="0.25">
      <c r="A12" s="1" t="s">
        <v>46</v>
      </c>
      <c r="B12" s="2" t="s">
        <v>4</v>
      </c>
      <c r="C12" s="2" t="s">
        <v>5</v>
      </c>
      <c r="D12" s="2" t="s">
        <v>45</v>
      </c>
      <c r="E12" s="2" t="s">
        <v>7</v>
      </c>
      <c r="F12" s="33" t="s">
        <v>3</v>
      </c>
      <c r="G12" s="3" t="s">
        <v>39</v>
      </c>
      <c r="H12" s="16"/>
      <c r="I12" s="3" t="s">
        <v>8</v>
      </c>
      <c r="J12" s="4" t="s">
        <v>36</v>
      </c>
      <c r="K12" s="3"/>
      <c r="L12" s="5" t="s">
        <v>9</v>
      </c>
      <c r="M12" s="24" t="s">
        <v>41</v>
      </c>
      <c r="N12" s="3"/>
      <c r="O12" s="3" t="s">
        <v>10</v>
      </c>
      <c r="P12" s="2"/>
      <c r="Q12" s="3" t="s">
        <v>11</v>
      </c>
      <c r="R12" s="3"/>
      <c r="S12" s="3" t="s">
        <v>43</v>
      </c>
      <c r="T12" s="5" t="s">
        <v>2</v>
      </c>
      <c r="U12" s="5" t="s">
        <v>6</v>
      </c>
      <c r="V12" s="3" t="s">
        <v>44</v>
      </c>
    </row>
    <row r="13" spans="1:22" x14ac:dyDescent="0.25">
      <c r="A13" s="34">
        <v>14003</v>
      </c>
      <c r="B13" s="34" t="s">
        <v>12</v>
      </c>
      <c r="C13" s="6">
        <v>38249989</v>
      </c>
      <c r="D13" s="35">
        <v>0.1</v>
      </c>
      <c r="E13" s="34">
        <v>5</v>
      </c>
      <c r="F13" s="44">
        <v>73.820910391335445</v>
      </c>
      <c r="G13" s="44">
        <v>54.908878999999999</v>
      </c>
      <c r="H13" s="36"/>
      <c r="I13" s="37">
        <v>5.6820000000000002E-2</v>
      </c>
      <c r="J13" s="38">
        <f t="shared" ref="J13:J19" si="0">ROUND((G13*I13),2)</f>
        <v>3.12</v>
      </c>
      <c r="K13" s="39" t="s">
        <v>13</v>
      </c>
      <c r="L13" s="40">
        <f>G13-J13</f>
        <v>51.788879000000001</v>
      </c>
      <c r="M13" s="49">
        <v>0.08</v>
      </c>
      <c r="N13" s="40" t="s">
        <v>13</v>
      </c>
      <c r="O13" s="40">
        <f t="shared" ref="O13:O19" si="1">ROUND((L13*M13),2)</f>
        <v>4.1399999999999997</v>
      </c>
      <c r="P13" s="39" t="s">
        <v>14</v>
      </c>
      <c r="Q13" s="40">
        <f>L13-O13</f>
        <v>47.648879000000001</v>
      </c>
      <c r="R13" s="39" t="s">
        <v>13</v>
      </c>
      <c r="S13" s="43">
        <v>0.12</v>
      </c>
      <c r="T13" s="40">
        <f t="shared" ref="T13:T19" si="2">ROUND((Q13*S13),2)</f>
        <v>5.72</v>
      </c>
      <c r="U13" s="40">
        <f>ROUND((Q13*D13),2)</f>
        <v>4.76</v>
      </c>
      <c r="V13" s="44">
        <f>Q13+U13</f>
        <v>52.408878999999999</v>
      </c>
    </row>
    <row r="14" spans="1:22" x14ac:dyDescent="0.25">
      <c r="A14" s="34">
        <v>14002</v>
      </c>
      <c r="B14" s="34" t="s">
        <v>15</v>
      </c>
      <c r="C14" s="6">
        <v>38249989</v>
      </c>
      <c r="D14" s="35">
        <v>0.1</v>
      </c>
      <c r="E14" s="34">
        <v>5</v>
      </c>
      <c r="F14" s="44">
        <v>77.285429651578625</v>
      </c>
      <c r="G14" s="44">
        <v>57.48583</v>
      </c>
      <c r="H14" s="36"/>
      <c r="I14" s="37">
        <v>5.6820000000000002E-2</v>
      </c>
      <c r="J14" s="38">
        <f t="shared" si="0"/>
        <v>3.27</v>
      </c>
      <c r="K14" s="39" t="s">
        <v>13</v>
      </c>
      <c r="L14" s="40">
        <f>G14-J14</f>
        <v>54.215829999999997</v>
      </c>
      <c r="M14" s="49">
        <v>0.08</v>
      </c>
      <c r="N14" s="40" t="s">
        <v>13</v>
      </c>
      <c r="O14" s="40">
        <f t="shared" si="1"/>
        <v>4.34</v>
      </c>
      <c r="P14" s="39" t="s">
        <v>14</v>
      </c>
      <c r="Q14" s="40">
        <f>L14-O14</f>
        <v>49.875829999999993</v>
      </c>
      <c r="R14" s="39" t="s">
        <v>13</v>
      </c>
      <c r="S14" s="43">
        <v>0.12</v>
      </c>
      <c r="T14" s="40">
        <f t="shared" si="2"/>
        <v>5.99</v>
      </c>
      <c r="U14" s="40">
        <f>ROUND((Q14*D14),2)</f>
        <v>4.99</v>
      </c>
      <c r="V14" s="44">
        <f t="shared" ref="V14:V19" si="3">Q14+U14</f>
        <v>54.865829999999995</v>
      </c>
    </row>
    <row r="15" spans="1:22" x14ac:dyDescent="0.25">
      <c r="A15" s="34">
        <v>14001</v>
      </c>
      <c r="B15" s="34" t="s">
        <v>16</v>
      </c>
      <c r="C15" s="6">
        <v>38249989</v>
      </c>
      <c r="D15" s="35">
        <v>0.1</v>
      </c>
      <c r="E15" s="34">
        <v>5</v>
      </c>
      <c r="F15" s="44">
        <v>80.749948911821804</v>
      </c>
      <c r="G15" s="44">
        <v>60.062781000000001</v>
      </c>
      <c r="H15" s="36"/>
      <c r="I15" s="37">
        <v>5.6820000000000002E-2</v>
      </c>
      <c r="J15" s="38">
        <f t="shared" si="0"/>
        <v>3.41</v>
      </c>
      <c r="K15" s="39" t="s">
        <v>13</v>
      </c>
      <c r="L15" s="40">
        <f t="shared" ref="L15:L19" si="4">G15-J15</f>
        <v>56.652781000000004</v>
      </c>
      <c r="M15" s="49">
        <v>0.08</v>
      </c>
      <c r="N15" s="40" t="s">
        <v>13</v>
      </c>
      <c r="O15" s="40">
        <f t="shared" si="1"/>
        <v>4.53</v>
      </c>
      <c r="P15" s="39" t="s">
        <v>14</v>
      </c>
      <c r="Q15" s="40">
        <f>L15-O15</f>
        <v>52.122781000000003</v>
      </c>
      <c r="R15" s="39" t="s">
        <v>13</v>
      </c>
      <c r="S15" s="43">
        <v>0.12</v>
      </c>
      <c r="T15" s="40">
        <f t="shared" si="2"/>
        <v>6.25</v>
      </c>
      <c r="U15" s="40">
        <f>ROUND((Q15*D15),2)</f>
        <v>5.21</v>
      </c>
      <c r="V15" s="44">
        <f t="shared" si="3"/>
        <v>57.332781000000004</v>
      </c>
    </row>
    <row r="16" spans="1:22" x14ac:dyDescent="0.25">
      <c r="A16" s="34">
        <v>14004</v>
      </c>
      <c r="B16" s="34" t="s">
        <v>25</v>
      </c>
      <c r="C16" s="6">
        <v>21069090</v>
      </c>
      <c r="D16" s="35">
        <v>0</v>
      </c>
      <c r="E16" s="34">
        <v>5</v>
      </c>
      <c r="F16" s="44">
        <v>72.702669847913313</v>
      </c>
      <c r="G16" s="44">
        <v>54.543723999999997</v>
      </c>
      <c r="H16" s="36"/>
      <c r="I16" s="37">
        <v>5.6820000000000002E-2</v>
      </c>
      <c r="J16" s="38">
        <f t="shared" si="0"/>
        <v>3.1</v>
      </c>
      <c r="K16" s="39" t="s">
        <v>13</v>
      </c>
      <c r="L16" s="40">
        <f t="shared" si="4"/>
        <v>51.443723999999996</v>
      </c>
      <c r="M16" s="49">
        <v>0.08</v>
      </c>
      <c r="N16" s="40" t="s">
        <v>13</v>
      </c>
      <c r="O16" s="40">
        <f t="shared" si="1"/>
        <v>4.12</v>
      </c>
      <c r="P16" s="39" t="s">
        <v>14</v>
      </c>
      <c r="Q16" s="40">
        <f>L16-O16</f>
        <v>47.323723999999999</v>
      </c>
      <c r="R16" s="39" t="s">
        <v>13</v>
      </c>
      <c r="S16" s="43">
        <v>0.12</v>
      </c>
      <c r="T16" s="40">
        <f t="shared" si="2"/>
        <v>5.68</v>
      </c>
      <c r="U16" s="40">
        <f t="shared" ref="U16:U19" si="5">ROUND((Q16*D16),2)</f>
        <v>0</v>
      </c>
      <c r="V16" s="44">
        <f t="shared" si="3"/>
        <v>47.323723999999999</v>
      </c>
    </row>
    <row r="17" spans="1:22" x14ac:dyDescent="0.25">
      <c r="A17" s="34">
        <v>14005</v>
      </c>
      <c r="B17" s="34" t="s">
        <v>26</v>
      </c>
      <c r="C17" s="6">
        <v>21069090</v>
      </c>
      <c r="D17" s="35">
        <v>0</v>
      </c>
      <c r="E17" s="34">
        <v>5</v>
      </c>
      <c r="F17" s="44">
        <v>77.820225797422125</v>
      </c>
      <c r="G17" s="44">
        <v>58.383068000000002</v>
      </c>
      <c r="H17" s="36"/>
      <c r="I17" s="37">
        <v>5.6820000000000002E-2</v>
      </c>
      <c r="J17" s="38">
        <f t="shared" si="0"/>
        <v>3.32</v>
      </c>
      <c r="K17" s="39" t="s">
        <v>13</v>
      </c>
      <c r="L17" s="40">
        <f t="shared" si="4"/>
        <v>55.063068000000001</v>
      </c>
      <c r="M17" s="49">
        <v>0.08</v>
      </c>
      <c r="N17" s="40" t="s">
        <v>13</v>
      </c>
      <c r="O17" s="40">
        <f t="shared" si="1"/>
        <v>4.41</v>
      </c>
      <c r="P17" s="39" t="s">
        <v>14</v>
      </c>
      <c r="Q17" s="40">
        <f>L17-O17</f>
        <v>50.653068000000005</v>
      </c>
      <c r="R17" s="39" t="s">
        <v>13</v>
      </c>
      <c r="S17" s="43">
        <v>0.12</v>
      </c>
      <c r="T17" s="40">
        <f t="shared" si="2"/>
        <v>6.08</v>
      </c>
      <c r="U17" s="40">
        <f t="shared" si="5"/>
        <v>0</v>
      </c>
      <c r="V17" s="44">
        <f t="shared" si="3"/>
        <v>50.653068000000005</v>
      </c>
    </row>
    <row r="18" spans="1:22" x14ac:dyDescent="0.25">
      <c r="A18" s="34"/>
      <c r="B18" s="7" t="s">
        <v>29</v>
      </c>
      <c r="C18" s="6">
        <v>21069090</v>
      </c>
      <c r="D18" s="41">
        <v>0</v>
      </c>
      <c r="E18" s="6">
        <v>5</v>
      </c>
      <c r="F18" s="44">
        <v>8.0796195833277782</v>
      </c>
      <c r="G18" s="44">
        <v>6.0615729999999992</v>
      </c>
      <c r="H18" s="42"/>
      <c r="I18" s="37">
        <v>5.6820000000000002E-2</v>
      </c>
      <c r="J18" s="38">
        <f t="shared" si="0"/>
        <v>0.34</v>
      </c>
      <c r="K18" s="42" t="s">
        <v>13</v>
      </c>
      <c r="L18" s="40">
        <f t="shared" si="4"/>
        <v>5.7215729999999994</v>
      </c>
      <c r="M18" s="50">
        <v>0.08</v>
      </c>
      <c r="N18" s="45" t="s">
        <v>13</v>
      </c>
      <c r="O18" s="40">
        <f t="shared" si="1"/>
        <v>0.46</v>
      </c>
      <c r="P18" s="42" t="s">
        <v>14</v>
      </c>
      <c r="Q18" s="45">
        <f t="shared" ref="Q18:Q19" si="6">L18-O18</f>
        <v>5.2615729999999994</v>
      </c>
      <c r="R18" s="42" t="s">
        <v>13</v>
      </c>
      <c r="S18" s="43">
        <v>0.12</v>
      </c>
      <c r="T18" s="40">
        <f t="shared" si="2"/>
        <v>0.63</v>
      </c>
      <c r="U18" s="40">
        <f t="shared" si="5"/>
        <v>0</v>
      </c>
      <c r="V18" s="44">
        <f t="shared" si="3"/>
        <v>5.2615729999999994</v>
      </c>
    </row>
    <row r="19" spans="1:22" x14ac:dyDescent="0.25">
      <c r="A19" s="34"/>
      <c r="B19" s="7" t="s">
        <v>30</v>
      </c>
      <c r="C19" s="6">
        <v>21069090</v>
      </c>
      <c r="D19" s="41">
        <v>0</v>
      </c>
      <c r="E19" s="6">
        <v>5</v>
      </c>
      <c r="F19" s="44">
        <v>8.6219692627594213</v>
      </c>
      <c r="G19" s="44">
        <v>6.4684600000000003</v>
      </c>
      <c r="H19" s="42"/>
      <c r="I19" s="37">
        <v>5.6820000000000002E-2</v>
      </c>
      <c r="J19" s="38">
        <f t="shared" si="0"/>
        <v>0.37</v>
      </c>
      <c r="K19" s="42" t="s">
        <v>13</v>
      </c>
      <c r="L19" s="40">
        <f t="shared" si="4"/>
        <v>6.0984600000000002</v>
      </c>
      <c r="M19" s="50">
        <v>0.08</v>
      </c>
      <c r="N19" s="45" t="s">
        <v>13</v>
      </c>
      <c r="O19" s="40">
        <f t="shared" si="1"/>
        <v>0.49</v>
      </c>
      <c r="P19" s="42" t="s">
        <v>14</v>
      </c>
      <c r="Q19" s="45">
        <f t="shared" si="6"/>
        <v>5.60846</v>
      </c>
      <c r="R19" s="42" t="s">
        <v>13</v>
      </c>
      <c r="S19" s="43">
        <v>0.12</v>
      </c>
      <c r="T19" s="40">
        <f t="shared" si="2"/>
        <v>0.67</v>
      </c>
      <c r="U19" s="40">
        <f t="shared" si="5"/>
        <v>0</v>
      </c>
      <c r="V19" s="44">
        <f t="shared" si="3"/>
        <v>5.60846</v>
      </c>
    </row>
    <row r="20" spans="1:22" x14ac:dyDescent="0.25">
      <c r="C20" s="20"/>
      <c r="D20" s="32"/>
      <c r="H20" s="26"/>
      <c r="I20" s="22"/>
      <c r="J20" s="23"/>
      <c r="K20" s="27"/>
      <c r="L20" s="17"/>
      <c r="M20" s="28"/>
      <c r="N20" s="17"/>
      <c r="O20" s="17"/>
      <c r="P20" s="27"/>
      <c r="Q20" s="17"/>
      <c r="R20" s="27"/>
      <c r="S20" s="29"/>
      <c r="T20" s="17"/>
      <c r="U20" s="17"/>
      <c r="V20" s="30"/>
    </row>
    <row r="21" spans="1:22" ht="16.5" x14ac:dyDescent="0.3">
      <c r="A21" s="1" t="s">
        <v>20</v>
      </c>
      <c r="B21" s="13" t="s">
        <v>32</v>
      </c>
      <c r="C21" s="11" t="s">
        <v>23</v>
      </c>
    </row>
    <row r="22" spans="1:22" x14ac:dyDescent="0.25">
      <c r="B22" s="1"/>
      <c r="C22" s="2"/>
      <c r="D22" s="2"/>
      <c r="E22" s="2"/>
      <c r="F22" s="19"/>
      <c r="G22" s="3" t="s">
        <v>38</v>
      </c>
      <c r="H22" s="16"/>
      <c r="I22" s="3"/>
      <c r="J22" s="3" t="s">
        <v>35</v>
      </c>
      <c r="K22" s="3"/>
      <c r="L22" s="3" t="s">
        <v>37</v>
      </c>
      <c r="M22" s="24" t="s">
        <v>40</v>
      </c>
      <c r="N22" s="3"/>
      <c r="O22" s="3" t="s">
        <v>35</v>
      </c>
      <c r="P22" s="2"/>
      <c r="Q22" s="3" t="s">
        <v>42</v>
      </c>
      <c r="R22" s="3"/>
      <c r="S22" s="3"/>
      <c r="T22" s="3" t="s">
        <v>42</v>
      </c>
      <c r="U22" s="3" t="s">
        <v>42</v>
      </c>
      <c r="V22" s="3" t="s">
        <v>42</v>
      </c>
    </row>
    <row r="23" spans="1:22" x14ac:dyDescent="0.25">
      <c r="A23" s="1" t="s">
        <v>46</v>
      </c>
      <c r="B23" s="2" t="s">
        <v>4</v>
      </c>
      <c r="C23" s="2" t="s">
        <v>5</v>
      </c>
      <c r="D23" s="2" t="s">
        <v>45</v>
      </c>
      <c r="E23" s="2" t="s">
        <v>7</v>
      </c>
      <c r="F23" s="33" t="s">
        <v>3</v>
      </c>
      <c r="G23" s="3" t="s">
        <v>39</v>
      </c>
      <c r="H23" s="16"/>
      <c r="I23" s="3" t="s">
        <v>8</v>
      </c>
      <c r="J23" s="4" t="s">
        <v>36</v>
      </c>
      <c r="K23" s="3"/>
      <c r="L23" s="5" t="s">
        <v>9</v>
      </c>
      <c r="M23" s="24" t="s">
        <v>41</v>
      </c>
      <c r="N23" s="3"/>
      <c r="O23" s="3" t="s">
        <v>10</v>
      </c>
      <c r="P23" s="2"/>
      <c r="Q23" s="3" t="s">
        <v>11</v>
      </c>
      <c r="R23" s="3"/>
      <c r="S23" s="3" t="s">
        <v>43</v>
      </c>
      <c r="T23" s="5" t="s">
        <v>2</v>
      </c>
      <c r="U23" s="5" t="s">
        <v>6</v>
      </c>
      <c r="V23" s="3" t="s">
        <v>44</v>
      </c>
    </row>
    <row r="24" spans="1:22" x14ac:dyDescent="0.25">
      <c r="A24" s="34">
        <v>14003</v>
      </c>
      <c r="B24" s="34" t="s">
        <v>12</v>
      </c>
      <c r="C24" s="6">
        <v>38249989</v>
      </c>
      <c r="D24" s="35">
        <v>0.1</v>
      </c>
      <c r="E24" s="34">
        <v>5</v>
      </c>
      <c r="F24" s="44">
        <v>73.820910391335445</v>
      </c>
      <c r="G24" s="44">
        <v>54.908878999999999</v>
      </c>
      <c r="H24" s="36"/>
      <c r="I24" s="37">
        <v>0.1075</v>
      </c>
      <c r="J24" s="38">
        <f t="shared" ref="J24:J30" si="7">ROUND((G24*I24),2)</f>
        <v>5.9</v>
      </c>
      <c r="K24" s="39" t="s">
        <v>13</v>
      </c>
      <c r="L24" s="40">
        <f>G24-J24</f>
        <v>49.008879</v>
      </c>
      <c r="M24" s="49">
        <v>0.08</v>
      </c>
      <c r="N24" s="40" t="s">
        <v>13</v>
      </c>
      <c r="O24" s="40">
        <f t="shared" ref="O24:O30" si="8">ROUND((L24*M24),2)</f>
        <v>3.92</v>
      </c>
      <c r="P24" s="39" t="s">
        <v>14</v>
      </c>
      <c r="Q24" s="40">
        <f>L24-O24</f>
        <v>45.088878999999999</v>
      </c>
      <c r="R24" s="39" t="s">
        <v>13</v>
      </c>
      <c r="S24" s="43">
        <v>7.0000000000000007E-2</v>
      </c>
      <c r="T24" s="40">
        <f t="shared" ref="T24:T30" si="9">ROUND((Q24*S24),2)</f>
        <v>3.16</v>
      </c>
      <c r="U24" s="40">
        <f t="shared" ref="U24:U30" si="10">ROUND((Q24*D24),2)</f>
        <v>4.51</v>
      </c>
      <c r="V24" s="44">
        <f t="shared" ref="V24:V30" si="11">Q24+U24</f>
        <v>49.598878999999997</v>
      </c>
    </row>
    <row r="25" spans="1:22" x14ac:dyDescent="0.25">
      <c r="A25" s="34">
        <v>14002</v>
      </c>
      <c r="B25" s="34" t="s">
        <v>15</v>
      </c>
      <c r="C25" s="6">
        <v>38249989</v>
      </c>
      <c r="D25" s="35">
        <v>0.1</v>
      </c>
      <c r="E25" s="34">
        <v>5</v>
      </c>
      <c r="F25" s="44">
        <v>77.285429651578625</v>
      </c>
      <c r="G25" s="44">
        <v>57.48583</v>
      </c>
      <c r="H25" s="36"/>
      <c r="I25" s="37">
        <v>0.1075</v>
      </c>
      <c r="J25" s="38">
        <f t="shared" si="7"/>
        <v>6.18</v>
      </c>
      <c r="K25" s="39" t="s">
        <v>13</v>
      </c>
      <c r="L25" s="40">
        <f>G25-J25</f>
        <v>51.30583</v>
      </c>
      <c r="M25" s="49">
        <v>0.08</v>
      </c>
      <c r="N25" s="40" t="s">
        <v>13</v>
      </c>
      <c r="O25" s="40">
        <f t="shared" si="8"/>
        <v>4.0999999999999996</v>
      </c>
      <c r="P25" s="39" t="s">
        <v>14</v>
      </c>
      <c r="Q25" s="40">
        <f>L25-O25</f>
        <v>47.205829999999999</v>
      </c>
      <c r="R25" s="39" t="s">
        <v>13</v>
      </c>
      <c r="S25" s="43">
        <v>7.0000000000000007E-2</v>
      </c>
      <c r="T25" s="40">
        <f t="shared" si="9"/>
        <v>3.3</v>
      </c>
      <c r="U25" s="40">
        <f t="shared" si="10"/>
        <v>4.72</v>
      </c>
      <c r="V25" s="44">
        <f t="shared" si="11"/>
        <v>51.925829999999998</v>
      </c>
    </row>
    <row r="26" spans="1:22" x14ac:dyDescent="0.25">
      <c r="A26" s="34">
        <v>14001</v>
      </c>
      <c r="B26" s="34" t="s">
        <v>16</v>
      </c>
      <c r="C26" s="6">
        <v>38249989</v>
      </c>
      <c r="D26" s="35">
        <v>0.1</v>
      </c>
      <c r="E26" s="34">
        <v>5</v>
      </c>
      <c r="F26" s="44">
        <v>80.749948911821804</v>
      </c>
      <c r="G26" s="44">
        <v>60.062781000000001</v>
      </c>
      <c r="H26" s="36"/>
      <c r="I26" s="37">
        <v>0.1075</v>
      </c>
      <c r="J26" s="38">
        <f t="shared" si="7"/>
        <v>6.46</v>
      </c>
      <c r="K26" s="39" t="s">
        <v>13</v>
      </c>
      <c r="L26" s="40">
        <f t="shared" ref="L26:L30" si="12">G26-J26</f>
        <v>53.602781</v>
      </c>
      <c r="M26" s="49">
        <v>0.08</v>
      </c>
      <c r="N26" s="40" t="s">
        <v>13</v>
      </c>
      <c r="O26" s="40">
        <f t="shared" si="8"/>
        <v>4.29</v>
      </c>
      <c r="P26" s="39" t="s">
        <v>14</v>
      </c>
      <c r="Q26" s="40">
        <f>L26-O26</f>
        <v>49.312781000000001</v>
      </c>
      <c r="R26" s="39" t="s">
        <v>13</v>
      </c>
      <c r="S26" s="43">
        <v>7.0000000000000007E-2</v>
      </c>
      <c r="T26" s="40">
        <f t="shared" si="9"/>
        <v>3.45</v>
      </c>
      <c r="U26" s="40">
        <f t="shared" si="10"/>
        <v>4.93</v>
      </c>
      <c r="V26" s="44">
        <f t="shared" si="11"/>
        <v>54.242781000000001</v>
      </c>
    </row>
    <row r="27" spans="1:22" x14ac:dyDescent="0.25">
      <c r="A27" s="34">
        <v>14004</v>
      </c>
      <c r="B27" s="34" t="s">
        <v>25</v>
      </c>
      <c r="C27" s="6">
        <v>21069090</v>
      </c>
      <c r="D27" s="35">
        <v>0</v>
      </c>
      <c r="E27" s="34">
        <v>5</v>
      </c>
      <c r="F27" s="44">
        <v>72.702669847913313</v>
      </c>
      <c r="G27" s="44">
        <v>54.543723999999997</v>
      </c>
      <c r="H27" s="36"/>
      <c r="I27" s="37">
        <v>0.1075</v>
      </c>
      <c r="J27" s="38">
        <f t="shared" si="7"/>
        <v>5.86</v>
      </c>
      <c r="K27" s="39" t="s">
        <v>13</v>
      </c>
      <c r="L27" s="40">
        <f t="shared" si="12"/>
        <v>48.683723999999998</v>
      </c>
      <c r="M27" s="49">
        <v>0.08</v>
      </c>
      <c r="N27" s="40" t="s">
        <v>13</v>
      </c>
      <c r="O27" s="40">
        <f t="shared" si="8"/>
        <v>3.89</v>
      </c>
      <c r="P27" s="39" t="s">
        <v>14</v>
      </c>
      <c r="Q27" s="40">
        <f>L27-O27</f>
        <v>44.793723999999997</v>
      </c>
      <c r="R27" s="39" t="s">
        <v>13</v>
      </c>
      <c r="S27" s="43">
        <v>7.0000000000000007E-2</v>
      </c>
      <c r="T27" s="40">
        <f t="shared" si="9"/>
        <v>3.14</v>
      </c>
      <c r="U27" s="40">
        <f t="shared" si="10"/>
        <v>0</v>
      </c>
      <c r="V27" s="44">
        <f t="shared" si="11"/>
        <v>44.793723999999997</v>
      </c>
    </row>
    <row r="28" spans="1:22" x14ac:dyDescent="0.25">
      <c r="A28" s="34">
        <v>14005</v>
      </c>
      <c r="B28" s="34" t="s">
        <v>26</v>
      </c>
      <c r="C28" s="6">
        <v>21069090</v>
      </c>
      <c r="D28" s="35">
        <v>0</v>
      </c>
      <c r="E28" s="34">
        <v>5</v>
      </c>
      <c r="F28" s="44">
        <v>77.820225797422125</v>
      </c>
      <c r="G28" s="44">
        <v>58.383068000000002</v>
      </c>
      <c r="H28" s="36"/>
      <c r="I28" s="37">
        <v>0.1075</v>
      </c>
      <c r="J28" s="38">
        <f t="shared" si="7"/>
        <v>6.28</v>
      </c>
      <c r="K28" s="39" t="s">
        <v>13</v>
      </c>
      <c r="L28" s="40">
        <f t="shared" si="12"/>
        <v>52.103068</v>
      </c>
      <c r="M28" s="49">
        <v>0.08</v>
      </c>
      <c r="N28" s="40" t="s">
        <v>13</v>
      </c>
      <c r="O28" s="40">
        <f t="shared" si="8"/>
        <v>4.17</v>
      </c>
      <c r="P28" s="39" t="s">
        <v>14</v>
      </c>
      <c r="Q28" s="40">
        <f>L28-O28</f>
        <v>47.933067999999999</v>
      </c>
      <c r="R28" s="39" t="s">
        <v>13</v>
      </c>
      <c r="S28" s="43">
        <v>7.0000000000000007E-2</v>
      </c>
      <c r="T28" s="40">
        <f t="shared" si="9"/>
        <v>3.36</v>
      </c>
      <c r="U28" s="40">
        <f t="shared" si="10"/>
        <v>0</v>
      </c>
      <c r="V28" s="44">
        <f t="shared" si="11"/>
        <v>47.933067999999999</v>
      </c>
    </row>
    <row r="29" spans="1:22" x14ac:dyDescent="0.25">
      <c r="A29" s="34"/>
      <c r="B29" s="7" t="s">
        <v>29</v>
      </c>
      <c r="C29" s="6">
        <v>21069090</v>
      </c>
      <c r="D29" s="41">
        <v>0</v>
      </c>
      <c r="E29" s="6">
        <v>5</v>
      </c>
      <c r="F29" s="44">
        <v>8.0796195833277782</v>
      </c>
      <c r="G29" s="44">
        <v>6.0615729999999992</v>
      </c>
      <c r="H29" s="42"/>
      <c r="I29" s="37">
        <v>0.1075</v>
      </c>
      <c r="J29" s="38">
        <f t="shared" si="7"/>
        <v>0.65</v>
      </c>
      <c r="K29" s="42" t="s">
        <v>13</v>
      </c>
      <c r="L29" s="40">
        <f t="shared" si="12"/>
        <v>5.4115729999999989</v>
      </c>
      <c r="M29" s="50">
        <v>0.08</v>
      </c>
      <c r="N29" s="45" t="s">
        <v>13</v>
      </c>
      <c r="O29" s="40">
        <f t="shared" si="8"/>
        <v>0.43</v>
      </c>
      <c r="P29" s="42" t="s">
        <v>14</v>
      </c>
      <c r="Q29" s="45">
        <f t="shared" ref="Q29:Q30" si="13">L29-O29</f>
        <v>4.9815729999999991</v>
      </c>
      <c r="R29" s="42" t="s">
        <v>13</v>
      </c>
      <c r="S29" s="43">
        <v>7.0000000000000007E-2</v>
      </c>
      <c r="T29" s="40">
        <f t="shared" si="9"/>
        <v>0.35</v>
      </c>
      <c r="U29" s="40">
        <f t="shared" si="10"/>
        <v>0</v>
      </c>
      <c r="V29" s="44">
        <f t="shared" si="11"/>
        <v>4.9815729999999991</v>
      </c>
    </row>
    <row r="30" spans="1:22" x14ac:dyDescent="0.25">
      <c r="A30" s="34"/>
      <c r="B30" s="7" t="s">
        <v>30</v>
      </c>
      <c r="C30" s="6">
        <v>21069090</v>
      </c>
      <c r="D30" s="41">
        <v>0</v>
      </c>
      <c r="E30" s="6">
        <v>5</v>
      </c>
      <c r="F30" s="44">
        <v>8.6219692627594213</v>
      </c>
      <c r="G30" s="44">
        <v>6.4684600000000003</v>
      </c>
      <c r="H30" s="42"/>
      <c r="I30" s="37">
        <v>0.1075</v>
      </c>
      <c r="J30" s="38">
        <f t="shared" si="7"/>
        <v>0.7</v>
      </c>
      <c r="K30" s="42" t="s">
        <v>13</v>
      </c>
      <c r="L30" s="40">
        <f t="shared" si="12"/>
        <v>5.7684600000000001</v>
      </c>
      <c r="M30" s="50">
        <v>0.08</v>
      </c>
      <c r="N30" s="45" t="s">
        <v>13</v>
      </c>
      <c r="O30" s="40">
        <f t="shared" si="8"/>
        <v>0.46</v>
      </c>
      <c r="P30" s="42" t="s">
        <v>14</v>
      </c>
      <c r="Q30" s="45">
        <f t="shared" si="13"/>
        <v>5.3084600000000002</v>
      </c>
      <c r="R30" s="42" t="s">
        <v>13</v>
      </c>
      <c r="S30" s="43">
        <v>7.0000000000000007E-2</v>
      </c>
      <c r="T30" s="40">
        <f t="shared" si="9"/>
        <v>0.37</v>
      </c>
      <c r="U30" s="40">
        <f t="shared" si="10"/>
        <v>0</v>
      </c>
      <c r="V30" s="44">
        <f t="shared" si="11"/>
        <v>5.3084600000000002</v>
      </c>
    </row>
    <row r="31" spans="1:22" x14ac:dyDescent="0.25">
      <c r="C31" s="20"/>
      <c r="D31" s="11"/>
      <c r="H31" s="26"/>
      <c r="I31" s="22"/>
      <c r="J31" s="23"/>
      <c r="K31" s="27"/>
      <c r="L31" s="17"/>
      <c r="M31" s="28"/>
      <c r="N31" s="17"/>
      <c r="O31" s="17"/>
      <c r="P31" s="27"/>
      <c r="Q31" s="17"/>
      <c r="R31" s="27"/>
      <c r="S31" s="29"/>
      <c r="T31" s="17"/>
      <c r="U31" s="17"/>
      <c r="V31" s="30"/>
    </row>
    <row r="32" spans="1:22" x14ac:dyDescent="0.25">
      <c r="A32" s="1" t="s">
        <v>20</v>
      </c>
      <c r="B32" s="10" t="s">
        <v>18</v>
      </c>
      <c r="C32" s="11" t="s">
        <v>24</v>
      </c>
      <c r="V32" s="23"/>
    </row>
    <row r="33" spans="1:22" x14ac:dyDescent="0.25">
      <c r="B33" s="1"/>
      <c r="C33" s="2"/>
      <c r="D33" s="2"/>
      <c r="E33" s="2"/>
      <c r="F33" s="19"/>
      <c r="G33" s="3" t="s">
        <v>38</v>
      </c>
      <c r="H33" s="16"/>
      <c r="I33" s="3"/>
      <c r="J33" s="3" t="s">
        <v>35</v>
      </c>
      <c r="K33" s="3"/>
      <c r="L33" s="3" t="s">
        <v>37</v>
      </c>
      <c r="M33" s="24" t="s">
        <v>40</v>
      </c>
      <c r="N33" s="3"/>
      <c r="O33" s="3" t="s">
        <v>35</v>
      </c>
      <c r="P33" s="2"/>
      <c r="Q33" s="3" t="s">
        <v>42</v>
      </c>
      <c r="R33" s="3"/>
      <c r="S33" s="3"/>
      <c r="T33" s="3" t="s">
        <v>42</v>
      </c>
      <c r="U33" s="3" t="s">
        <v>42</v>
      </c>
      <c r="V33" s="3" t="s">
        <v>42</v>
      </c>
    </row>
    <row r="34" spans="1:22" x14ac:dyDescent="0.25">
      <c r="A34" s="1" t="s">
        <v>46</v>
      </c>
      <c r="B34" s="2" t="s">
        <v>4</v>
      </c>
      <c r="C34" s="2" t="s">
        <v>5</v>
      </c>
      <c r="D34" s="2" t="s">
        <v>45</v>
      </c>
      <c r="E34" s="2" t="s">
        <v>7</v>
      </c>
      <c r="F34" s="33" t="s">
        <v>3</v>
      </c>
      <c r="G34" s="3" t="s">
        <v>39</v>
      </c>
      <c r="H34" s="16"/>
      <c r="I34" s="3" t="s">
        <v>8</v>
      </c>
      <c r="J34" s="4" t="s">
        <v>36</v>
      </c>
      <c r="K34" s="3"/>
      <c r="L34" s="5" t="s">
        <v>9</v>
      </c>
      <c r="M34" s="24" t="s">
        <v>41</v>
      </c>
      <c r="N34" s="3"/>
      <c r="O34" s="3" t="s">
        <v>10</v>
      </c>
      <c r="P34" s="2"/>
      <c r="Q34" s="3" t="s">
        <v>11</v>
      </c>
      <c r="R34" s="3"/>
      <c r="S34" s="3" t="s">
        <v>43</v>
      </c>
      <c r="T34" s="5" t="s">
        <v>2</v>
      </c>
      <c r="U34" s="5" t="s">
        <v>6</v>
      </c>
      <c r="V34" s="3" t="s">
        <v>44</v>
      </c>
    </row>
    <row r="35" spans="1:22" x14ac:dyDescent="0.25">
      <c r="A35" s="34">
        <v>14003</v>
      </c>
      <c r="B35" s="7" t="s">
        <v>12</v>
      </c>
      <c r="C35" s="6">
        <v>38249989</v>
      </c>
      <c r="D35" s="35">
        <v>0.1</v>
      </c>
      <c r="E35" s="6">
        <v>5</v>
      </c>
      <c r="F35" s="44">
        <v>74.298848566151662</v>
      </c>
      <c r="G35" s="44">
        <v>55.274034</v>
      </c>
      <c r="H35" s="46"/>
      <c r="I35" s="47">
        <v>0.1129</v>
      </c>
      <c r="J35" s="38">
        <f t="shared" ref="J35:J41" si="14">ROUND((G35*I35),2)</f>
        <v>6.24</v>
      </c>
      <c r="K35" s="39" t="s">
        <v>13</v>
      </c>
      <c r="L35" s="40">
        <f>G35-J35</f>
        <v>49.034033999999998</v>
      </c>
      <c r="M35" s="50">
        <v>0.08</v>
      </c>
      <c r="N35" s="40" t="s">
        <v>13</v>
      </c>
      <c r="O35" s="40">
        <f t="shared" ref="O35:O41" si="15">ROUND((L35*M35),2)</f>
        <v>3.92</v>
      </c>
      <c r="P35" s="39" t="s">
        <v>14</v>
      </c>
      <c r="Q35" s="40">
        <f>L35-O35</f>
        <v>45.114033999999997</v>
      </c>
      <c r="R35" s="39" t="s">
        <v>13</v>
      </c>
      <c r="S35" s="48">
        <v>7.0000000000000007E-2</v>
      </c>
      <c r="T35" s="40">
        <f t="shared" ref="T35:T41" si="16">ROUND((Q35*S35),2)</f>
        <v>3.16</v>
      </c>
      <c r="U35" s="40">
        <f>ROUND((Q35*D35),2)</f>
        <v>4.51</v>
      </c>
      <c r="V35" s="44">
        <f>Q35+U35</f>
        <v>49.624033999999995</v>
      </c>
    </row>
    <row r="36" spans="1:22" x14ac:dyDescent="0.25">
      <c r="A36" s="34">
        <v>14002</v>
      </c>
      <c r="B36" s="7" t="s">
        <v>15</v>
      </c>
      <c r="C36" s="6">
        <v>38249989</v>
      </c>
      <c r="D36" s="35">
        <v>0.1</v>
      </c>
      <c r="E36" s="6">
        <v>5</v>
      </c>
      <c r="F36" s="44">
        <v>77.790810305104429</v>
      </c>
      <c r="G36" s="44">
        <v>57.871850999999999</v>
      </c>
      <c r="H36" s="46"/>
      <c r="I36" s="47">
        <v>0.1129</v>
      </c>
      <c r="J36" s="38">
        <f t="shared" si="14"/>
        <v>6.53</v>
      </c>
      <c r="K36" s="39" t="s">
        <v>13</v>
      </c>
      <c r="L36" s="40">
        <f>G36-J36</f>
        <v>51.341850999999998</v>
      </c>
      <c r="M36" s="50">
        <v>0.08</v>
      </c>
      <c r="N36" s="40" t="s">
        <v>13</v>
      </c>
      <c r="O36" s="40">
        <f t="shared" si="15"/>
        <v>4.1100000000000003</v>
      </c>
      <c r="P36" s="39" t="s">
        <v>14</v>
      </c>
      <c r="Q36" s="40">
        <f>L36-O36</f>
        <v>47.231850999999999</v>
      </c>
      <c r="R36" s="39" t="s">
        <v>13</v>
      </c>
      <c r="S36" s="48">
        <v>7.0000000000000007E-2</v>
      </c>
      <c r="T36" s="40">
        <f t="shared" si="16"/>
        <v>3.31</v>
      </c>
      <c r="U36" s="40">
        <f>ROUND((Q36*D36),2)</f>
        <v>4.72</v>
      </c>
      <c r="V36" s="44">
        <f t="shared" ref="V36:V41" si="17">Q36+U36</f>
        <v>51.951850999999998</v>
      </c>
    </row>
    <row r="37" spans="1:22" x14ac:dyDescent="0.25">
      <c r="A37" s="34">
        <v>14001</v>
      </c>
      <c r="B37" s="7" t="s">
        <v>16</v>
      </c>
      <c r="C37" s="6">
        <v>38249989</v>
      </c>
      <c r="D37" s="35">
        <v>0.1</v>
      </c>
      <c r="E37" s="6">
        <v>5</v>
      </c>
      <c r="F37" s="44">
        <v>81.282772044057197</v>
      </c>
      <c r="G37" s="44">
        <v>60.469667999999999</v>
      </c>
      <c r="H37" s="46"/>
      <c r="I37" s="47">
        <v>0.1129</v>
      </c>
      <c r="J37" s="38">
        <f t="shared" si="14"/>
        <v>6.83</v>
      </c>
      <c r="K37" s="39" t="s">
        <v>13</v>
      </c>
      <c r="L37" s="40">
        <f t="shared" ref="L37:L41" si="18">G37-J37</f>
        <v>53.639668</v>
      </c>
      <c r="M37" s="50">
        <v>0.08</v>
      </c>
      <c r="N37" s="40" t="s">
        <v>13</v>
      </c>
      <c r="O37" s="40">
        <f t="shared" si="15"/>
        <v>4.29</v>
      </c>
      <c r="P37" s="39" t="s">
        <v>14</v>
      </c>
      <c r="Q37" s="40">
        <f>L37-O37</f>
        <v>49.349668000000001</v>
      </c>
      <c r="R37" s="39" t="s">
        <v>13</v>
      </c>
      <c r="S37" s="48">
        <v>7.0000000000000007E-2</v>
      </c>
      <c r="T37" s="40">
        <f t="shared" si="16"/>
        <v>3.45</v>
      </c>
      <c r="U37" s="40">
        <f>ROUND((Q37*D37),2)</f>
        <v>4.93</v>
      </c>
      <c r="V37" s="44">
        <f t="shared" si="17"/>
        <v>54.279668000000001</v>
      </c>
    </row>
    <row r="38" spans="1:22" x14ac:dyDescent="0.25">
      <c r="A38" s="34">
        <v>14004</v>
      </c>
      <c r="B38" s="7" t="s">
        <v>25</v>
      </c>
      <c r="C38" s="6">
        <v>21069090</v>
      </c>
      <c r="D38" s="35">
        <v>0</v>
      </c>
      <c r="E38" s="6">
        <v>5</v>
      </c>
      <c r="F38" s="44">
        <v>73.200424572429171</v>
      </c>
      <c r="G38" s="44">
        <v>54.929744999999997</v>
      </c>
      <c r="H38" s="46"/>
      <c r="I38" s="47">
        <v>0.1129</v>
      </c>
      <c r="J38" s="38">
        <f t="shared" si="14"/>
        <v>6.2</v>
      </c>
      <c r="K38" s="39" t="s">
        <v>13</v>
      </c>
      <c r="L38" s="40">
        <f t="shared" si="18"/>
        <v>48.729744999999994</v>
      </c>
      <c r="M38" s="50">
        <v>0.08</v>
      </c>
      <c r="N38" s="40" t="s">
        <v>13</v>
      </c>
      <c r="O38" s="40">
        <f t="shared" si="15"/>
        <v>3.9</v>
      </c>
      <c r="P38" s="39" t="s">
        <v>14</v>
      </c>
      <c r="Q38" s="40">
        <f>L38-O38</f>
        <v>44.829744999999996</v>
      </c>
      <c r="R38" s="39" t="s">
        <v>13</v>
      </c>
      <c r="S38" s="48">
        <v>7.0000000000000007E-2</v>
      </c>
      <c r="T38" s="40">
        <f t="shared" si="16"/>
        <v>3.14</v>
      </c>
      <c r="U38" s="40">
        <f t="shared" ref="U38:U41" si="19">ROUND((Q38*D38),2)</f>
        <v>0</v>
      </c>
      <c r="V38" s="44">
        <f t="shared" si="17"/>
        <v>44.829744999999996</v>
      </c>
    </row>
    <row r="39" spans="1:22" x14ac:dyDescent="0.25">
      <c r="A39" s="34">
        <v>14005</v>
      </c>
      <c r="B39" s="7" t="s">
        <v>26</v>
      </c>
      <c r="C39" s="6">
        <v>21069090</v>
      </c>
      <c r="D39" s="35">
        <v>0</v>
      </c>
      <c r="E39" s="6">
        <v>5</v>
      </c>
      <c r="F39" s="44">
        <v>78.34461395358754</v>
      </c>
      <c r="G39" s="44">
        <v>58.789954999999999</v>
      </c>
      <c r="H39" s="46"/>
      <c r="I39" s="47">
        <v>0.1129</v>
      </c>
      <c r="J39" s="38">
        <f t="shared" si="14"/>
        <v>6.64</v>
      </c>
      <c r="K39" s="39" t="s">
        <v>13</v>
      </c>
      <c r="L39" s="40">
        <f t="shared" si="18"/>
        <v>52.149954999999999</v>
      </c>
      <c r="M39" s="50">
        <v>0.08</v>
      </c>
      <c r="N39" s="40" t="s">
        <v>13</v>
      </c>
      <c r="O39" s="40">
        <f t="shared" si="15"/>
        <v>4.17</v>
      </c>
      <c r="P39" s="39" t="s">
        <v>14</v>
      </c>
      <c r="Q39" s="40">
        <f>L39-O39</f>
        <v>47.979954999999997</v>
      </c>
      <c r="R39" s="39" t="s">
        <v>13</v>
      </c>
      <c r="S39" s="48">
        <v>7.0000000000000007E-2</v>
      </c>
      <c r="T39" s="40">
        <f t="shared" si="16"/>
        <v>3.36</v>
      </c>
      <c r="U39" s="40">
        <f t="shared" si="19"/>
        <v>0</v>
      </c>
      <c r="V39" s="44">
        <f t="shared" si="17"/>
        <v>47.979954999999997</v>
      </c>
    </row>
    <row r="40" spans="1:22" x14ac:dyDescent="0.25">
      <c r="A40" s="34"/>
      <c r="B40" s="7" t="s">
        <v>29</v>
      </c>
      <c r="C40" s="6">
        <v>21069090</v>
      </c>
      <c r="D40" s="41">
        <v>0</v>
      </c>
      <c r="E40" s="6">
        <v>5</v>
      </c>
      <c r="F40" s="44">
        <v>8.1333805080476864</v>
      </c>
      <c r="G40" s="44">
        <v>6.1033049999999998</v>
      </c>
      <c r="H40" s="42"/>
      <c r="I40" s="47">
        <v>0.1129</v>
      </c>
      <c r="J40" s="38">
        <f t="shared" si="14"/>
        <v>0.69</v>
      </c>
      <c r="K40" s="42" t="s">
        <v>13</v>
      </c>
      <c r="L40" s="40">
        <f t="shared" si="18"/>
        <v>5.4133049999999994</v>
      </c>
      <c r="M40" s="50">
        <v>0.08</v>
      </c>
      <c r="N40" s="45" t="s">
        <v>13</v>
      </c>
      <c r="O40" s="40">
        <f t="shared" si="15"/>
        <v>0.43</v>
      </c>
      <c r="P40" s="42" t="s">
        <v>14</v>
      </c>
      <c r="Q40" s="45">
        <f t="shared" ref="Q40:Q41" si="20">L40-O40</f>
        <v>4.9833049999999997</v>
      </c>
      <c r="R40" s="42" t="s">
        <v>13</v>
      </c>
      <c r="S40" s="43">
        <v>7.0000000000000007E-2</v>
      </c>
      <c r="T40" s="40">
        <f t="shared" si="16"/>
        <v>0.35</v>
      </c>
      <c r="U40" s="40">
        <f t="shared" si="19"/>
        <v>0</v>
      </c>
      <c r="V40" s="44">
        <f t="shared" si="17"/>
        <v>4.9833049999999997</v>
      </c>
    </row>
    <row r="41" spans="1:22" x14ac:dyDescent="0.25">
      <c r="A41" s="34"/>
      <c r="B41" s="7" t="s">
        <v>30</v>
      </c>
      <c r="C41" s="6">
        <v>21069090</v>
      </c>
      <c r="D41" s="41">
        <v>0</v>
      </c>
      <c r="E41" s="6">
        <v>5</v>
      </c>
      <c r="F41" s="44">
        <v>8.6895090897945373</v>
      </c>
      <c r="G41" s="44">
        <v>6.5206249999999999</v>
      </c>
      <c r="H41" s="42"/>
      <c r="I41" s="47">
        <v>0.1129</v>
      </c>
      <c r="J41" s="38">
        <f t="shared" si="14"/>
        <v>0.74</v>
      </c>
      <c r="K41" s="42" t="s">
        <v>13</v>
      </c>
      <c r="L41" s="40">
        <f t="shared" si="18"/>
        <v>5.7806249999999997</v>
      </c>
      <c r="M41" s="50">
        <v>0.08</v>
      </c>
      <c r="N41" s="45" t="s">
        <v>13</v>
      </c>
      <c r="O41" s="40">
        <f t="shared" si="15"/>
        <v>0.46</v>
      </c>
      <c r="P41" s="42" t="s">
        <v>14</v>
      </c>
      <c r="Q41" s="45">
        <f t="shared" si="20"/>
        <v>5.3206249999999997</v>
      </c>
      <c r="R41" s="42" t="s">
        <v>13</v>
      </c>
      <c r="S41" s="43">
        <v>7.0000000000000007E-2</v>
      </c>
      <c r="T41" s="40">
        <f t="shared" si="16"/>
        <v>0.37</v>
      </c>
      <c r="U41" s="40">
        <f t="shared" si="19"/>
        <v>0</v>
      </c>
      <c r="V41" s="44">
        <f t="shared" si="17"/>
        <v>5.3206249999999997</v>
      </c>
    </row>
    <row r="42" spans="1:22" x14ac:dyDescent="0.25">
      <c r="C42" s="20"/>
      <c r="D42" s="11"/>
      <c r="H42" s="26"/>
      <c r="I42" s="22"/>
      <c r="J42" s="23"/>
      <c r="K42" s="27"/>
      <c r="L42" s="17"/>
      <c r="M42" s="28"/>
      <c r="N42" s="17"/>
      <c r="O42" s="17"/>
      <c r="P42" s="27"/>
      <c r="Q42" s="17"/>
      <c r="R42" s="27"/>
      <c r="S42" s="29"/>
      <c r="T42" s="17"/>
      <c r="U42" s="17"/>
      <c r="V42" s="30"/>
    </row>
    <row r="43" spans="1:22" ht="30" x14ac:dyDescent="0.25">
      <c r="A43" s="1" t="s">
        <v>20</v>
      </c>
      <c r="B43" s="9" t="s">
        <v>33</v>
      </c>
      <c r="C43" s="11" t="s">
        <v>22</v>
      </c>
      <c r="E43" s="31"/>
    </row>
    <row r="44" spans="1:22" x14ac:dyDescent="0.25">
      <c r="B44" s="1"/>
      <c r="C44" s="2"/>
      <c r="D44" s="2"/>
      <c r="E44" s="2"/>
      <c r="F44" s="19"/>
      <c r="G44" s="3" t="s">
        <v>38</v>
      </c>
      <c r="H44" s="16"/>
      <c r="I44" s="3"/>
      <c r="J44" s="3" t="s">
        <v>35</v>
      </c>
      <c r="K44" s="3"/>
      <c r="L44" s="3" t="s">
        <v>37</v>
      </c>
      <c r="M44" s="24" t="s">
        <v>40</v>
      </c>
      <c r="N44" s="3"/>
      <c r="O44" s="3" t="s">
        <v>35</v>
      </c>
      <c r="P44" s="2"/>
      <c r="Q44" s="3" t="s">
        <v>42</v>
      </c>
      <c r="R44" s="3"/>
      <c r="S44" s="3"/>
      <c r="T44" s="3" t="s">
        <v>42</v>
      </c>
      <c r="U44" s="3" t="s">
        <v>42</v>
      </c>
      <c r="V44" s="3" t="s">
        <v>42</v>
      </c>
    </row>
    <row r="45" spans="1:22" x14ac:dyDescent="0.25">
      <c r="A45" s="1" t="s">
        <v>46</v>
      </c>
      <c r="B45" s="2" t="s">
        <v>4</v>
      </c>
      <c r="C45" s="2" t="s">
        <v>5</v>
      </c>
      <c r="D45" s="2" t="s">
        <v>45</v>
      </c>
      <c r="E45" s="2" t="s">
        <v>7</v>
      </c>
      <c r="F45" s="33" t="s">
        <v>3</v>
      </c>
      <c r="G45" s="3" t="s">
        <v>39</v>
      </c>
      <c r="H45" s="16"/>
      <c r="I45" s="3" t="s">
        <v>8</v>
      </c>
      <c r="J45" s="4" t="s">
        <v>36</v>
      </c>
      <c r="K45" s="3"/>
      <c r="L45" s="5" t="s">
        <v>9</v>
      </c>
      <c r="M45" s="24" t="s">
        <v>41</v>
      </c>
      <c r="N45" s="3"/>
      <c r="O45" s="3" t="s">
        <v>10</v>
      </c>
      <c r="P45" s="2"/>
      <c r="Q45" s="3" t="s">
        <v>11</v>
      </c>
      <c r="R45" s="3"/>
      <c r="S45" s="3" t="s">
        <v>43</v>
      </c>
      <c r="T45" s="5" t="s">
        <v>2</v>
      </c>
      <c r="U45" s="5" t="s">
        <v>6</v>
      </c>
      <c r="V45" s="3" t="s">
        <v>44</v>
      </c>
    </row>
    <row r="46" spans="1:22" x14ac:dyDescent="0.25">
      <c r="A46" s="34">
        <v>14003</v>
      </c>
      <c r="B46" s="7" t="s">
        <v>12</v>
      </c>
      <c r="C46" s="6">
        <v>38249989</v>
      </c>
      <c r="D46" s="35">
        <v>0.1</v>
      </c>
      <c r="E46" s="6">
        <v>5</v>
      </c>
      <c r="F46" s="44">
        <v>74.790641228268242</v>
      </c>
      <c r="G46" s="44">
        <v>55.649622000000001</v>
      </c>
      <c r="H46" s="36"/>
      <c r="I46" s="37">
        <v>0.11828</v>
      </c>
      <c r="J46" s="38">
        <f t="shared" ref="J46:J52" si="21">ROUND((G46*I46),2)</f>
        <v>6.58</v>
      </c>
      <c r="K46" s="39" t="s">
        <v>13</v>
      </c>
      <c r="L46" s="40">
        <f>G46-J46</f>
        <v>49.069622000000003</v>
      </c>
      <c r="M46" s="49">
        <v>0.08</v>
      </c>
      <c r="N46" s="40" t="s">
        <v>13</v>
      </c>
      <c r="O46" s="40">
        <f t="shared" ref="O46:O52" si="22">ROUND((L46*M46),2)</f>
        <v>3.93</v>
      </c>
      <c r="P46" s="39" t="s">
        <v>14</v>
      </c>
      <c r="Q46" s="40">
        <f>L46-O46</f>
        <v>45.139622000000003</v>
      </c>
      <c r="R46" s="39" t="s">
        <v>13</v>
      </c>
      <c r="S46" s="43">
        <v>7.0000000000000007E-2</v>
      </c>
      <c r="T46" s="40">
        <f t="shared" ref="T46:T52" si="23">ROUND((Q46*S46),2)</f>
        <v>3.16</v>
      </c>
      <c r="U46" s="40">
        <f>ROUND((Q46*D46),2)</f>
        <v>4.51</v>
      </c>
      <c r="V46" s="44">
        <f>Q46+U46</f>
        <v>49.649622000000001</v>
      </c>
    </row>
    <row r="47" spans="1:22" x14ac:dyDescent="0.25">
      <c r="A47" s="34">
        <v>14002</v>
      </c>
      <c r="B47" s="7" t="s">
        <v>15</v>
      </c>
      <c r="C47" s="6">
        <v>38249989</v>
      </c>
      <c r="D47" s="35">
        <v>0.1</v>
      </c>
      <c r="E47" s="6">
        <v>5</v>
      </c>
      <c r="F47" s="44">
        <v>78.310035856745046</v>
      </c>
      <c r="G47" s="44">
        <v>58.268304999999998</v>
      </c>
      <c r="H47" s="36"/>
      <c r="I47" s="37">
        <v>0.11828</v>
      </c>
      <c r="J47" s="38">
        <f t="shared" si="21"/>
        <v>6.89</v>
      </c>
      <c r="K47" s="39" t="s">
        <v>13</v>
      </c>
      <c r="L47" s="40">
        <f>G47-J47</f>
        <v>51.378304999999997</v>
      </c>
      <c r="M47" s="49">
        <v>0.08</v>
      </c>
      <c r="N47" s="40" t="s">
        <v>13</v>
      </c>
      <c r="O47" s="40">
        <f t="shared" si="22"/>
        <v>4.1100000000000003</v>
      </c>
      <c r="P47" s="39" t="s">
        <v>14</v>
      </c>
      <c r="Q47" s="40">
        <f>L47-O47</f>
        <v>47.268304999999998</v>
      </c>
      <c r="R47" s="39" t="s">
        <v>13</v>
      </c>
      <c r="S47" s="43">
        <v>7.0000000000000007E-2</v>
      </c>
      <c r="T47" s="40">
        <f t="shared" si="23"/>
        <v>3.31</v>
      </c>
      <c r="U47" s="40">
        <f>ROUND((Q47*D47),2)</f>
        <v>4.7300000000000004</v>
      </c>
      <c r="V47" s="44">
        <f t="shared" ref="V47:V52" si="24">Q47+U47</f>
        <v>51.998305000000002</v>
      </c>
    </row>
    <row r="48" spans="1:22" x14ac:dyDescent="0.25">
      <c r="A48" s="34">
        <v>14001</v>
      </c>
      <c r="B48" s="7" t="s">
        <v>16</v>
      </c>
      <c r="C48" s="6">
        <v>38249989</v>
      </c>
      <c r="D48" s="35">
        <v>0.1</v>
      </c>
      <c r="E48" s="6">
        <v>5</v>
      </c>
      <c r="F48" s="44">
        <v>81.815408992678144</v>
      </c>
      <c r="G48" s="44">
        <v>60.876555000000003</v>
      </c>
      <c r="H48" s="36"/>
      <c r="I48" s="37">
        <v>0.11828</v>
      </c>
      <c r="J48" s="38">
        <f t="shared" si="21"/>
        <v>7.2</v>
      </c>
      <c r="K48" s="39" t="s">
        <v>13</v>
      </c>
      <c r="L48" s="40">
        <f t="shared" ref="L48:L52" si="25">G48-J48</f>
        <v>53.676555</v>
      </c>
      <c r="M48" s="49">
        <v>0.08</v>
      </c>
      <c r="N48" s="40" t="s">
        <v>13</v>
      </c>
      <c r="O48" s="40">
        <f t="shared" si="22"/>
        <v>4.29</v>
      </c>
      <c r="P48" s="39" t="s">
        <v>14</v>
      </c>
      <c r="Q48" s="40">
        <f>L48-O48</f>
        <v>49.386555000000001</v>
      </c>
      <c r="R48" s="39" t="s">
        <v>13</v>
      </c>
      <c r="S48" s="43">
        <v>7.0000000000000007E-2</v>
      </c>
      <c r="T48" s="40">
        <f t="shared" si="23"/>
        <v>3.46</v>
      </c>
      <c r="U48" s="40">
        <f>ROUND((Q48*D48),2)</f>
        <v>4.9400000000000004</v>
      </c>
      <c r="V48" s="44">
        <f t="shared" si="24"/>
        <v>54.326554999999999</v>
      </c>
    </row>
    <row r="49" spans="1:22" x14ac:dyDescent="0.25">
      <c r="A49" s="34">
        <v>14004</v>
      </c>
      <c r="B49" s="7" t="s">
        <v>25</v>
      </c>
      <c r="C49" s="6">
        <v>21069090</v>
      </c>
      <c r="D49" s="35">
        <v>0</v>
      </c>
      <c r="E49" s="6">
        <v>5</v>
      </c>
      <c r="F49" s="44">
        <v>73.697656602853542</v>
      </c>
      <c r="G49" s="44">
        <v>55.315766000000004</v>
      </c>
      <c r="H49" s="36"/>
      <c r="I49" s="37">
        <v>0.11828</v>
      </c>
      <c r="J49" s="38">
        <f t="shared" si="21"/>
        <v>6.54</v>
      </c>
      <c r="K49" s="39" t="s">
        <v>13</v>
      </c>
      <c r="L49" s="40">
        <f t="shared" si="25"/>
        <v>48.775766000000004</v>
      </c>
      <c r="M49" s="49">
        <v>0.08</v>
      </c>
      <c r="N49" s="40" t="s">
        <v>13</v>
      </c>
      <c r="O49" s="40">
        <f t="shared" si="22"/>
        <v>3.9</v>
      </c>
      <c r="P49" s="39" t="s">
        <v>14</v>
      </c>
      <c r="Q49" s="40">
        <f>L49-O49</f>
        <v>44.875766000000006</v>
      </c>
      <c r="R49" s="39" t="s">
        <v>13</v>
      </c>
      <c r="S49" s="43">
        <v>7.0000000000000007E-2</v>
      </c>
      <c r="T49" s="40">
        <f t="shared" si="23"/>
        <v>3.14</v>
      </c>
      <c r="U49" s="40">
        <f t="shared" ref="U49:U52" si="26">ROUND((Q49*D49),2)</f>
        <v>0</v>
      </c>
      <c r="V49" s="44">
        <f t="shared" si="24"/>
        <v>44.875766000000006</v>
      </c>
    </row>
    <row r="50" spans="1:22" x14ac:dyDescent="0.25">
      <c r="A50" s="34">
        <v>14005</v>
      </c>
      <c r="B50" s="7" t="s">
        <v>26</v>
      </c>
      <c r="C50" s="6">
        <v>21069090</v>
      </c>
      <c r="D50" s="35">
        <v>0</v>
      </c>
      <c r="E50" s="6">
        <v>5</v>
      </c>
      <c r="F50" s="44">
        <v>78.882346514747979</v>
      </c>
      <c r="G50" s="44">
        <v>59.207275000000003</v>
      </c>
      <c r="H50" s="36"/>
      <c r="I50" s="37">
        <v>0.11828</v>
      </c>
      <c r="J50" s="38">
        <f t="shared" si="21"/>
        <v>7</v>
      </c>
      <c r="K50" s="39" t="s">
        <v>13</v>
      </c>
      <c r="L50" s="40">
        <f t="shared" si="25"/>
        <v>52.207275000000003</v>
      </c>
      <c r="M50" s="49">
        <v>0.08</v>
      </c>
      <c r="N50" s="40" t="s">
        <v>13</v>
      </c>
      <c r="O50" s="40">
        <f t="shared" si="22"/>
        <v>4.18</v>
      </c>
      <c r="P50" s="39" t="s">
        <v>14</v>
      </c>
      <c r="Q50" s="40">
        <f>L50-O50</f>
        <v>48.027275000000003</v>
      </c>
      <c r="R50" s="39" t="s">
        <v>13</v>
      </c>
      <c r="S50" s="43">
        <v>7.0000000000000007E-2</v>
      </c>
      <c r="T50" s="40">
        <f t="shared" si="23"/>
        <v>3.36</v>
      </c>
      <c r="U50" s="40">
        <f t="shared" si="26"/>
        <v>0</v>
      </c>
      <c r="V50" s="44">
        <f t="shared" si="24"/>
        <v>48.027275000000003</v>
      </c>
    </row>
    <row r="51" spans="1:22" x14ac:dyDescent="0.25">
      <c r="A51" s="34"/>
      <c r="B51" s="7" t="s">
        <v>29</v>
      </c>
      <c r="C51" s="6">
        <v>21069090</v>
      </c>
      <c r="D51" s="41">
        <v>0</v>
      </c>
      <c r="E51" s="6">
        <v>5</v>
      </c>
      <c r="F51" s="44">
        <v>8.1870840699888205</v>
      </c>
      <c r="G51" s="44">
        <v>6.1450369999999994</v>
      </c>
      <c r="H51" s="42"/>
      <c r="I51" s="37">
        <v>0.11828</v>
      </c>
      <c r="J51" s="38">
        <f t="shared" si="21"/>
        <v>0.73</v>
      </c>
      <c r="K51" s="42" t="s">
        <v>13</v>
      </c>
      <c r="L51" s="40">
        <f t="shared" si="25"/>
        <v>5.4150369999999999</v>
      </c>
      <c r="M51" s="50">
        <v>0.08</v>
      </c>
      <c r="N51" s="45" t="s">
        <v>13</v>
      </c>
      <c r="O51" s="40">
        <f t="shared" si="22"/>
        <v>0.43</v>
      </c>
      <c r="P51" s="42" t="s">
        <v>14</v>
      </c>
      <c r="Q51" s="45">
        <f t="shared" ref="Q51:Q52" si="27">L51-O51</f>
        <v>4.9850370000000002</v>
      </c>
      <c r="R51" s="42" t="s">
        <v>13</v>
      </c>
      <c r="S51" s="43">
        <v>7.0000000000000007E-2</v>
      </c>
      <c r="T51" s="40">
        <f t="shared" si="23"/>
        <v>0.35</v>
      </c>
      <c r="U51" s="40">
        <f t="shared" si="26"/>
        <v>0</v>
      </c>
      <c r="V51" s="44">
        <f t="shared" si="24"/>
        <v>4.9850370000000002</v>
      </c>
    </row>
    <row r="52" spans="1:22" x14ac:dyDescent="0.25">
      <c r="A52" s="34"/>
      <c r="B52" s="7" t="s">
        <v>30</v>
      </c>
      <c r="C52" s="6">
        <v>21069090</v>
      </c>
      <c r="D52" s="41">
        <v>0</v>
      </c>
      <c r="E52" s="6">
        <v>5</v>
      </c>
      <c r="F52" s="44">
        <v>8.7430829881544465</v>
      </c>
      <c r="G52" s="44">
        <v>6.5623570000000004</v>
      </c>
      <c r="H52" s="42"/>
      <c r="I52" s="37">
        <v>0.11828</v>
      </c>
      <c r="J52" s="38">
        <f t="shared" si="21"/>
        <v>0.78</v>
      </c>
      <c r="K52" s="42" t="s">
        <v>13</v>
      </c>
      <c r="L52" s="40">
        <f t="shared" si="25"/>
        <v>5.7823570000000002</v>
      </c>
      <c r="M52" s="50">
        <v>0.08</v>
      </c>
      <c r="N52" s="45" t="s">
        <v>13</v>
      </c>
      <c r="O52" s="40">
        <f t="shared" si="22"/>
        <v>0.46</v>
      </c>
      <c r="P52" s="42" t="s">
        <v>14</v>
      </c>
      <c r="Q52" s="45">
        <f t="shared" si="27"/>
        <v>5.3223570000000002</v>
      </c>
      <c r="R52" s="42" t="s">
        <v>13</v>
      </c>
      <c r="S52" s="43">
        <v>7.0000000000000007E-2</v>
      </c>
      <c r="T52" s="40">
        <f t="shared" si="23"/>
        <v>0.37</v>
      </c>
      <c r="U52" s="40">
        <f t="shared" si="26"/>
        <v>0</v>
      </c>
      <c r="V52" s="44">
        <f t="shared" si="24"/>
        <v>5.3223570000000002</v>
      </c>
    </row>
    <row r="53" spans="1:22" x14ac:dyDescent="0.25">
      <c r="B53" s="25"/>
      <c r="C53" s="20"/>
      <c r="D53" s="21"/>
      <c r="E53" s="20"/>
      <c r="F53" s="20"/>
      <c r="H53" s="26"/>
      <c r="I53" s="22"/>
      <c r="J53" s="23"/>
      <c r="K53" s="27"/>
      <c r="L53" s="17"/>
      <c r="M53" s="28"/>
      <c r="N53" s="17"/>
      <c r="O53" s="17"/>
      <c r="P53" s="27"/>
      <c r="Q53" s="17"/>
      <c r="R53" s="27"/>
      <c r="S53" s="29"/>
      <c r="T53" s="17"/>
      <c r="U53" s="17"/>
      <c r="V53" s="30"/>
    </row>
    <row r="54" spans="1:22" x14ac:dyDescent="0.25">
      <c r="A54" s="1" t="s">
        <v>20</v>
      </c>
      <c r="B54" s="10" t="s">
        <v>34</v>
      </c>
      <c r="C54" s="11" t="s">
        <v>22</v>
      </c>
    </row>
    <row r="55" spans="1:22" x14ac:dyDescent="0.25">
      <c r="B55" s="1"/>
      <c r="C55" s="2"/>
      <c r="D55" s="2"/>
      <c r="E55" s="2"/>
      <c r="F55" s="19"/>
      <c r="G55" s="3" t="s">
        <v>38</v>
      </c>
      <c r="H55" s="16"/>
      <c r="I55" s="3"/>
      <c r="J55" s="3" t="s">
        <v>35</v>
      </c>
      <c r="K55" s="3"/>
      <c r="L55" s="3" t="s">
        <v>37</v>
      </c>
      <c r="M55" s="24" t="s">
        <v>40</v>
      </c>
      <c r="N55" s="3"/>
      <c r="O55" s="3" t="s">
        <v>35</v>
      </c>
      <c r="P55" s="2"/>
      <c r="Q55" s="3" t="s">
        <v>42</v>
      </c>
      <c r="R55" s="3"/>
      <c r="S55" s="3"/>
      <c r="T55" s="3" t="s">
        <v>42</v>
      </c>
      <c r="U55" s="3" t="s">
        <v>42</v>
      </c>
      <c r="V55" s="3" t="s">
        <v>42</v>
      </c>
    </row>
    <row r="56" spans="1:22" x14ac:dyDescent="0.25">
      <c r="A56" s="1" t="s">
        <v>46</v>
      </c>
      <c r="B56" s="2" t="s">
        <v>4</v>
      </c>
      <c r="C56" s="2" t="s">
        <v>5</v>
      </c>
      <c r="D56" s="2" t="s">
        <v>45</v>
      </c>
      <c r="E56" s="2" t="s">
        <v>7</v>
      </c>
      <c r="F56" s="33" t="s">
        <v>3</v>
      </c>
      <c r="G56" s="3" t="s">
        <v>39</v>
      </c>
      <c r="H56" s="16"/>
      <c r="I56" s="3" t="s">
        <v>8</v>
      </c>
      <c r="J56" s="4" t="s">
        <v>36</v>
      </c>
      <c r="K56" s="3"/>
      <c r="L56" s="5" t="s">
        <v>9</v>
      </c>
      <c r="M56" s="24" t="s">
        <v>41</v>
      </c>
      <c r="N56" s="3"/>
      <c r="O56" s="3" t="s">
        <v>10</v>
      </c>
      <c r="P56" s="2"/>
      <c r="Q56" s="3" t="s">
        <v>11</v>
      </c>
      <c r="R56" s="3"/>
      <c r="S56" s="3" t="s">
        <v>43</v>
      </c>
      <c r="T56" s="5" t="s">
        <v>2</v>
      </c>
      <c r="U56" s="5" t="s">
        <v>6</v>
      </c>
      <c r="V56" s="3" t="s">
        <v>44</v>
      </c>
    </row>
    <row r="57" spans="1:22" x14ac:dyDescent="0.25">
      <c r="A57" s="34">
        <v>14003</v>
      </c>
      <c r="B57" s="7" t="s">
        <v>12</v>
      </c>
      <c r="C57" s="6">
        <v>38249989</v>
      </c>
      <c r="D57" s="35">
        <v>0.1</v>
      </c>
      <c r="E57" s="6">
        <v>5</v>
      </c>
      <c r="F57" s="44">
        <v>74.790641228268242</v>
      </c>
      <c r="G57" s="44">
        <v>55.649622000000001</v>
      </c>
      <c r="H57" s="46"/>
      <c r="I57" s="47">
        <v>6.8180000000000004E-2</v>
      </c>
      <c r="J57" s="38">
        <f t="shared" ref="J57:J63" si="28">ROUND((G57*I57),2)</f>
        <v>3.79</v>
      </c>
      <c r="K57" s="39" t="s">
        <v>13</v>
      </c>
      <c r="L57" s="40">
        <f>G57-J57</f>
        <v>51.859622000000002</v>
      </c>
      <c r="M57" s="50">
        <v>0.08</v>
      </c>
      <c r="N57" s="40" t="s">
        <v>13</v>
      </c>
      <c r="O57" s="40">
        <f t="shared" ref="O57:O63" si="29">ROUND((L57*M57),2)</f>
        <v>4.1500000000000004</v>
      </c>
      <c r="P57" s="39" t="s">
        <v>14</v>
      </c>
      <c r="Q57" s="40">
        <f>L57-O57</f>
        <v>47.709622000000003</v>
      </c>
      <c r="R57" s="39" t="s">
        <v>13</v>
      </c>
      <c r="S57" s="48">
        <v>0.12</v>
      </c>
      <c r="T57" s="40">
        <f t="shared" ref="T57:T63" si="30">ROUND((Q57*S57),2)</f>
        <v>5.73</v>
      </c>
      <c r="U57" s="40">
        <f>ROUND((Q57*D57),2)</f>
        <v>4.7699999999999996</v>
      </c>
      <c r="V57" s="44">
        <f>Q57+U57</f>
        <v>52.479622000000006</v>
      </c>
    </row>
    <row r="58" spans="1:22" x14ac:dyDescent="0.25">
      <c r="A58" s="34">
        <v>14002</v>
      </c>
      <c r="B58" s="7" t="s">
        <v>15</v>
      </c>
      <c r="C58" s="6">
        <v>38249989</v>
      </c>
      <c r="D58" s="35">
        <v>0.1</v>
      </c>
      <c r="E58" s="6">
        <v>5</v>
      </c>
      <c r="F58" s="44">
        <v>78.310035856745046</v>
      </c>
      <c r="G58" s="44">
        <v>58.268304999999998</v>
      </c>
      <c r="H58" s="46"/>
      <c r="I58" s="47">
        <v>6.8180000000000004E-2</v>
      </c>
      <c r="J58" s="38">
        <f t="shared" si="28"/>
        <v>3.97</v>
      </c>
      <c r="K58" s="39" t="s">
        <v>13</v>
      </c>
      <c r="L58" s="40">
        <f>G58-J58</f>
        <v>54.298304999999999</v>
      </c>
      <c r="M58" s="50">
        <v>0.08</v>
      </c>
      <c r="N58" s="40" t="s">
        <v>13</v>
      </c>
      <c r="O58" s="40">
        <f t="shared" si="29"/>
        <v>4.34</v>
      </c>
      <c r="P58" s="39" t="s">
        <v>14</v>
      </c>
      <c r="Q58" s="40">
        <f>L58-O58</f>
        <v>49.958304999999996</v>
      </c>
      <c r="R58" s="39" t="s">
        <v>13</v>
      </c>
      <c r="S58" s="48">
        <v>0.12</v>
      </c>
      <c r="T58" s="40">
        <f t="shared" si="30"/>
        <v>5.99</v>
      </c>
      <c r="U58" s="40">
        <f>ROUND((Q58*D58),2)</f>
        <v>5</v>
      </c>
      <c r="V58" s="44">
        <f t="shared" ref="V58:V63" si="31">Q58+U58</f>
        <v>54.958304999999996</v>
      </c>
    </row>
    <row r="59" spans="1:22" x14ac:dyDescent="0.25">
      <c r="A59" s="34">
        <v>14001</v>
      </c>
      <c r="B59" s="7" t="s">
        <v>16</v>
      </c>
      <c r="C59" s="6">
        <v>38249989</v>
      </c>
      <c r="D59" s="35">
        <v>0.1</v>
      </c>
      <c r="E59" s="6">
        <v>5</v>
      </c>
      <c r="F59" s="44">
        <v>81.815408992678144</v>
      </c>
      <c r="G59" s="44">
        <v>60.876555000000003</v>
      </c>
      <c r="H59" s="46"/>
      <c r="I59" s="47">
        <v>6.8180000000000004E-2</v>
      </c>
      <c r="J59" s="38">
        <f t="shared" si="28"/>
        <v>4.1500000000000004</v>
      </c>
      <c r="K59" s="39" t="s">
        <v>13</v>
      </c>
      <c r="L59" s="40">
        <f t="shared" ref="L59:L63" si="32">G59-J59</f>
        <v>56.726555000000005</v>
      </c>
      <c r="M59" s="50">
        <v>0.08</v>
      </c>
      <c r="N59" s="40" t="s">
        <v>13</v>
      </c>
      <c r="O59" s="40">
        <f t="shared" si="29"/>
        <v>4.54</v>
      </c>
      <c r="P59" s="39" t="s">
        <v>14</v>
      </c>
      <c r="Q59" s="40">
        <f>L59-O59</f>
        <v>52.186555000000006</v>
      </c>
      <c r="R59" s="39" t="s">
        <v>13</v>
      </c>
      <c r="S59" s="48">
        <v>0.12</v>
      </c>
      <c r="T59" s="40">
        <f t="shared" si="30"/>
        <v>6.26</v>
      </c>
      <c r="U59" s="40">
        <f>ROUND((Q59*D59),2)</f>
        <v>5.22</v>
      </c>
      <c r="V59" s="44">
        <f t="shared" si="31"/>
        <v>57.406555000000004</v>
      </c>
    </row>
    <row r="60" spans="1:22" x14ac:dyDescent="0.25">
      <c r="A60" s="34">
        <v>14004</v>
      </c>
      <c r="B60" s="7" t="s">
        <v>25</v>
      </c>
      <c r="C60" s="6">
        <v>21069090</v>
      </c>
      <c r="D60" s="35">
        <v>0</v>
      </c>
      <c r="E60" s="6">
        <v>5</v>
      </c>
      <c r="F60" s="44">
        <v>73.697656602853542</v>
      </c>
      <c r="G60" s="44">
        <v>55.315766000000004</v>
      </c>
      <c r="H60" s="46"/>
      <c r="I60" s="47">
        <v>6.8180000000000004E-2</v>
      </c>
      <c r="J60" s="38">
        <f t="shared" si="28"/>
        <v>3.77</v>
      </c>
      <c r="K60" s="39" t="s">
        <v>13</v>
      </c>
      <c r="L60" s="40">
        <f t="shared" si="32"/>
        <v>51.545766</v>
      </c>
      <c r="M60" s="50">
        <v>0.08</v>
      </c>
      <c r="N60" s="40" t="s">
        <v>13</v>
      </c>
      <c r="O60" s="40">
        <f t="shared" si="29"/>
        <v>4.12</v>
      </c>
      <c r="P60" s="39" t="s">
        <v>14</v>
      </c>
      <c r="Q60" s="40">
        <f>L60-O60</f>
        <v>47.425766000000003</v>
      </c>
      <c r="R60" s="39" t="s">
        <v>13</v>
      </c>
      <c r="S60" s="48">
        <v>0.12</v>
      </c>
      <c r="T60" s="40">
        <f t="shared" si="30"/>
        <v>5.69</v>
      </c>
      <c r="U60" s="40">
        <f t="shared" ref="U60:U63" si="33">ROUND((Q60*D60),2)</f>
        <v>0</v>
      </c>
      <c r="V60" s="44">
        <f t="shared" si="31"/>
        <v>47.425766000000003</v>
      </c>
    </row>
    <row r="61" spans="1:22" x14ac:dyDescent="0.25">
      <c r="A61" s="34">
        <v>14005</v>
      </c>
      <c r="B61" s="7" t="s">
        <v>26</v>
      </c>
      <c r="C61" s="6">
        <v>21069090</v>
      </c>
      <c r="D61" s="35">
        <v>0</v>
      </c>
      <c r="E61" s="6">
        <v>5</v>
      </c>
      <c r="F61" s="44">
        <v>78.882346514747979</v>
      </c>
      <c r="G61" s="44">
        <v>59.207275000000003</v>
      </c>
      <c r="H61" s="46"/>
      <c r="I61" s="47">
        <v>6.8180000000000004E-2</v>
      </c>
      <c r="J61" s="38">
        <f t="shared" si="28"/>
        <v>4.04</v>
      </c>
      <c r="K61" s="39" t="s">
        <v>13</v>
      </c>
      <c r="L61" s="40">
        <f t="shared" si="32"/>
        <v>55.167275000000004</v>
      </c>
      <c r="M61" s="50">
        <v>0.08</v>
      </c>
      <c r="N61" s="40" t="s">
        <v>13</v>
      </c>
      <c r="O61" s="40">
        <f t="shared" si="29"/>
        <v>4.41</v>
      </c>
      <c r="P61" s="39" t="s">
        <v>14</v>
      </c>
      <c r="Q61" s="40">
        <f>L61-O61</f>
        <v>50.757275000000007</v>
      </c>
      <c r="R61" s="39" t="s">
        <v>13</v>
      </c>
      <c r="S61" s="48">
        <v>0.12</v>
      </c>
      <c r="T61" s="40">
        <f t="shared" si="30"/>
        <v>6.09</v>
      </c>
      <c r="U61" s="40">
        <f t="shared" si="33"/>
        <v>0</v>
      </c>
      <c r="V61" s="44">
        <f t="shared" si="31"/>
        <v>50.757275000000007</v>
      </c>
    </row>
    <row r="62" spans="1:22" x14ac:dyDescent="0.25">
      <c r="A62" s="34"/>
      <c r="B62" s="7" t="s">
        <v>29</v>
      </c>
      <c r="C62" s="6">
        <v>21069090</v>
      </c>
      <c r="D62" s="41">
        <v>0</v>
      </c>
      <c r="E62" s="6">
        <v>5</v>
      </c>
      <c r="F62" s="44">
        <v>8.1870840699888205</v>
      </c>
      <c r="G62" s="44">
        <v>6.1450369999999994</v>
      </c>
      <c r="H62" s="42"/>
      <c r="I62" s="47">
        <v>6.8180000000000004E-2</v>
      </c>
      <c r="J62" s="38">
        <f t="shared" si="28"/>
        <v>0.42</v>
      </c>
      <c r="K62" s="42" t="s">
        <v>13</v>
      </c>
      <c r="L62" s="40">
        <f t="shared" si="32"/>
        <v>5.7250369999999995</v>
      </c>
      <c r="M62" s="50">
        <v>0.08</v>
      </c>
      <c r="N62" s="45" t="s">
        <v>13</v>
      </c>
      <c r="O62" s="40">
        <f t="shared" si="29"/>
        <v>0.46</v>
      </c>
      <c r="P62" s="42" t="s">
        <v>14</v>
      </c>
      <c r="Q62" s="45">
        <f t="shared" ref="Q62:Q63" si="34">L62-O62</f>
        <v>5.2650369999999995</v>
      </c>
      <c r="R62" s="42" t="s">
        <v>13</v>
      </c>
      <c r="S62" s="48">
        <v>0.12</v>
      </c>
      <c r="T62" s="40">
        <f t="shared" si="30"/>
        <v>0.63</v>
      </c>
      <c r="U62" s="40">
        <f t="shared" si="33"/>
        <v>0</v>
      </c>
      <c r="V62" s="44">
        <f t="shared" si="31"/>
        <v>5.2650369999999995</v>
      </c>
    </row>
    <row r="63" spans="1:22" x14ac:dyDescent="0.25">
      <c r="A63" s="34"/>
      <c r="B63" s="7" t="s">
        <v>30</v>
      </c>
      <c r="C63" s="6">
        <v>21069090</v>
      </c>
      <c r="D63" s="41">
        <v>0</v>
      </c>
      <c r="E63" s="6">
        <v>5</v>
      </c>
      <c r="F63" s="44">
        <v>8.7430829881544465</v>
      </c>
      <c r="G63" s="44">
        <v>6.5623570000000004</v>
      </c>
      <c r="H63" s="42"/>
      <c r="I63" s="47">
        <v>6.8180000000000004E-2</v>
      </c>
      <c r="J63" s="38">
        <f t="shared" si="28"/>
        <v>0.45</v>
      </c>
      <c r="K63" s="42" t="s">
        <v>13</v>
      </c>
      <c r="L63" s="40">
        <f t="shared" si="32"/>
        <v>6.1123570000000003</v>
      </c>
      <c r="M63" s="50">
        <v>0.08</v>
      </c>
      <c r="N63" s="45" t="s">
        <v>13</v>
      </c>
      <c r="O63" s="40">
        <f t="shared" si="29"/>
        <v>0.49</v>
      </c>
      <c r="P63" s="42" t="s">
        <v>14</v>
      </c>
      <c r="Q63" s="45">
        <f t="shared" si="34"/>
        <v>5.622357</v>
      </c>
      <c r="R63" s="42" t="s">
        <v>13</v>
      </c>
      <c r="S63" s="48">
        <v>0.12</v>
      </c>
      <c r="T63" s="40">
        <f t="shared" si="30"/>
        <v>0.67</v>
      </c>
      <c r="U63" s="40">
        <f t="shared" si="33"/>
        <v>0</v>
      </c>
      <c r="V63" s="44">
        <f t="shared" si="31"/>
        <v>5.622357</v>
      </c>
    </row>
    <row r="64" spans="1:22" x14ac:dyDescent="0.25">
      <c r="J64" s="18"/>
      <c r="L64" s="17"/>
      <c r="O64" s="17"/>
      <c r="Q64" s="17"/>
      <c r="V64" s="23"/>
    </row>
    <row r="65" spans="1:22" x14ac:dyDescent="0.25">
      <c r="B65" s="10" t="s">
        <v>1</v>
      </c>
      <c r="C65" s="11" t="s">
        <v>22</v>
      </c>
    </row>
    <row r="66" spans="1:22" x14ac:dyDescent="0.25">
      <c r="B66" s="1"/>
      <c r="C66" s="2"/>
      <c r="D66" s="2"/>
      <c r="E66" s="2"/>
      <c r="F66" s="19"/>
      <c r="G66" s="3" t="s">
        <v>38</v>
      </c>
      <c r="H66" s="16"/>
      <c r="I66" s="3"/>
      <c r="J66" s="3" t="s">
        <v>35</v>
      </c>
      <c r="K66" s="3"/>
      <c r="L66" s="3" t="s">
        <v>37</v>
      </c>
      <c r="M66" s="24" t="s">
        <v>40</v>
      </c>
      <c r="N66" s="3"/>
      <c r="O66" s="3" t="s">
        <v>35</v>
      </c>
      <c r="P66" s="2"/>
      <c r="Q66" s="3" t="s">
        <v>42</v>
      </c>
      <c r="R66" s="3"/>
      <c r="S66" s="3"/>
      <c r="T66" s="3" t="s">
        <v>42</v>
      </c>
      <c r="U66" s="3" t="s">
        <v>42</v>
      </c>
      <c r="V66" s="3" t="s">
        <v>42</v>
      </c>
    </row>
    <row r="67" spans="1:22" x14ac:dyDescent="0.25">
      <c r="A67" s="1" t="s">
        <v>46</v>
      </c>
      <c r="B67" s="2" t="s">
        <v>4</v>
      </c>
      <c r="C67" s="2" t="s">
        <v>5</v>
      </c>
      <c r="D67" s="2" t="s">
        <v>45</v>
      </c>
      <c r="E67" s="2" t="s">
        <v>7</v>
      </c>
      <c r="F67" s="33" t="s">
        <v>3</v>
      </c>
      <c r="G67" s="3" t="s">
        <v>39</v>
      </c>
      <c r="H67" s="16"/>
      <c r="I67" s="3" t="s">
        <v>8</v>
      </c>
      <c r="J67" s="4" t="s">
        <v>36</v>
      </c>
      <c r="K67" s="3"/>
      <c r="L67" s="5" t="s">
        <v>9</v>
      </c>
      <c r="M67" s="24" t="s">
        <v>41</v>
      </c>
      <c r="N67" s="3"/>
      <c r="O67" s="3" t="s">
        <v>10</v>
      </c>
      <c r="P67" s="2"/>
      <c r="Q67" s="3" t="s">
        <v>11</v>
      </c>
      <c r="R67" s="3"/>
      <c r="S67" s="3" t="s">
        <v>43</v>
      </c>
      <c r="T67" s="5" t="s">
        <v>2</v>
      </c>
      <c r="U67" s="5" t="s">
        <v>6</v>
      </c>
      <c r="V67" s="3" t="s">
        <v>44</v>
      </c>
    </row>
    <row r="68" spans="1:22" x14ac:dyDescent="0.25">
      <c r="A68" s="34">
        <v>14003</v>
      </c>
      <c r="B68" s="7" t="s">
        <v>12</v>
      </c>
      <c r="C68" s="6">
        <v>38249989</v>
      </c>
      <c r="D68" s="35">
        <v>0.1</v>
      </c>
      <c r="E68" s="6">
        <v>5</v>
      </c>
      <c r="F68" s="44">
        <v>74.790641228268242</v>
      </c>
      <c r="G68" s="44">
        <v>55.649622000000001</v>
      </c>
      <c r="H68" s="46"/>
      <c r="I68" s="47">
        <v>0</v>
      </c>
      <c r="J68" s="38">
        <f t="shared" ref="J68:J74" si="35">ROUND((G68*I68),2)</f>
        <v>0</v>
      </c>
      <c r="K68" s="39" t="s">
        <v>13</v>
      </c>
      <c r="L68" s="40">
        <f>G68-J68</f>
        <v>55.649622000000001</v>
      </c>
      <c r="M68" s="50">
        <v>0.08</v>
      </c>
      <c r="N68" s="40" t="s">
        <v>13</v>
      </c>
      <c r="O68" s="40">
        <f t="shared" ref="O68:O74" si="36">ROUND((L68*M68),2)</f>
        <v>4.45</v>
      </c>
      <c r="P68" s="39" t="s">
        <v>14</v>
      </c>
      <c r="Q68" s="40">
        <f>L68-O68</f>
        <v>51.199621999999998</v>
      </c>
      <c r="R68" s="39" t="s">
        <v>13</v>
      </c>
      <c r="S68" s="48">
        <v>0.18</v>
      </c>
      <c r="T68" s="40">
        <f t="shared" ref="T68:T74" si="37">ROUND((Q68*S68),2)</f>
        <v>9.2200000000000006</v>
      </c>
      <c r="U68" s="40">
        <f>ROUND((Q68*D68),2)</f>
        <v>5.12</v>
      </c>
      <c r="V68" s="44">
        <f>Q68+U68</f>
        <v>56.319621999999995</v>
      </c>
    </row>
    <row r="69" spans="1:22" x14ac:dyDescent="0.25">
      <c r="A69" s="34">
        <v>14002</v>
      </c>
      <c r="B69" s="7" t="s">
        <v>15</v>
      </c>
      <c r="C69" s="6">
        <v>38249989</v>
      </c>
      <c r="D69" s="35">
        <v>0.1</v>
      </c>
      <c r="E69" s="6">
        <v>5</v>
      </c>
      <c r="F69" s="44">
        <v>78.310035856745046</v>
      </c>
      <c r="G69" s="44">
        <v>58.268304999999998</v>
      </c>
      <c r="H69" s="46"/>
      <c r="I69" s="47">
        <v>0</v>
      </c>
      <c r="J69" s="38">
        <f t="shared" si="35"/>
        <v>0</v>
      </c>
      <c r="K69" s="39" t="s">
        <v>13</v>
      </c>
      <c r="L69" s="40">
        <f>G69-J69</f>
        <v>58.268304999999998</v>
      </c>
      <c r="M69" s="50">
        <v>0.08</v>
      </c>
      <c r="N69" s="40" t="s">
        <v>13</v>
      </c>
      <c r="O69" s="40">
        <f t="shared" si="36"/>
        <v>4.66</v>
      </c>
      <c r="P69" s="39" t="s">
        <v>14</v>
      </c>
      <c r="Q69" s="40">
        <f>L69-O69</f>
        <v>53.608305000000001</v>
      </c>
      <c r="R69" s="39" t="s">
        <v>13</v>
      </c>
      <c r="S69" s="48">
        <v>0.18</v>
      </c>
      <c r="T69" s="40">
        <f t="shared" si="37"/>
        <v>9.65</v>
      </c>
      <c r="U69" s="40">
        <f>ROUND((Q69*D69),2)</f>
        <v>5.36</v>
      </c>
      <c r="V69" s="44">
        <f t="shared" ref="V69:V74" si="38">Q69+U69</f>
        <v>58.968305000000001</v>
      </c>
    </row>
    <row r="70" spans="1:22" x14ac:dyDescent="0.25">
      <c r="A70" s="34">
        <v>14001</v>
      </c>
      <c r="B70" s="7" t="s">
        <v>16</v>
      </c>
      <c r="C70" s="6">
        <v>38249989</v>
      </c>
      <c r="D70" s="35">
        <v>0.1</v>
      </c>
      <c r="E70" s="6">
        <v>5</v>
      </c>
      <c r="F70" s="44">
        <v>81.815408992678144</v>
      </c>
      <c r="G70" s="44">
        <v>60.876555000000003</v>
      </c>
      <c r="H70" s="46"/>
      <c r="I70" s="47">
        <v>0</v>
      </c>
      <c r="J70" s="38">
        <f t="shared" si="35"/>
        <v>0</v>
      </c>
      <c r="K70" s="39" t="s">
        <v>13</v>
      </c>
      <c r="L70" s="40">
        <f t="shared" ref="L70:L74" si="39">G70-J70</f>
        <v>60.876555000000003</v>
      </c>
      <c r="M70" s="50">
        <v>0.08</v>
      </c>
      <c r="N70" s="40" t="s">
        <v>13</v>
      </c>
      <c r="O70" s="40">
        <f t="shared" si="36"/>
        <v>4.87</v>
      </c>
      <c r="P70" s="39" t="s">
        <v>14</v>
      </c>
      <c r="Q70" s="40">
        <f>L70-O70</f>
        <v>56.006555000000006</v>
      </c>
      <c r="R70" s="39" t="s">
        <v>13</v>
      </c>
      <c r="S70" s="48">
        <v>0.18</v>
      </c>
      <c r="T70" s="40">
        <f t="shared" si="37"/>
        <v>10.08</v>
      </c>
      <c r="U70" s="40">
        <f>ROUND((Q70*D70),2)</f>
        <v>5.6</v>
      </c>
      <c r="V70" s="44">
        <f t="shared" si="38"/>
        <v>61.606555000000007</v>
      </c>
    </row>
    <row r="71" spans="1:22" x14ac:dyDescent="0.25">
      <c r="A71" s="34">
        <v>14004</v>
      </c>
      <c r="B71" s="7" t="s">
        <v>25</v>
      </c>
      <c r="C71" s="6">
        <v>21069090</v>
      </c>
      <c r="D71" s="35">
        <v>0</v>
      </c>
      <c r="E71" s="6">
        <v>5</v>
      </c>
      <c r="F71" s="44">
        <v>73.697656602853542</v>
      </c>
      <c r="G71" s="44">
        <v>55.315766000000004</v>
      </c>
      <c r="H71" s="46"/>
      <c r="I71" s="47">
        <v>0</v>
      </c>
      <c r="J71" s="38">
        <f t="shared" si="35"/>
        <v>0</v>
      </c>
      <c r="K71" s="39" t="s">
        <v>13</v>
      </c>
      <c r="L71" s="40">
        <f t="shared" si="39"/>
        <v>55.315766000000004</v>
      </c>
      <c r="M71" s="50">
        <v>0.08</v>
      </c>
      <c r="N71" s="40" t="s">
        <v>13</v>
      </c>
      <c r="O71" s="40">
        <f t="shared" si="36"/>
        <v>4.43</v>
      </c>
      <c r="P71" s="39" t="s">
        <v>14</v>
      </c>
      <c r="Q71" s="40">
        <f>L71-O71</f>
        <v>50.885766000000004</v>
      </c>
      <c r="R71" s="39" t="s">
        <v>13</v>
      </c>
      <c r="S71" s="48">
        <v>0.18</v>
      </c>
      <c r="T71" s="40">
        <f t="shared" si="37"/>
        <v>9.16</v>
      </c>
      <c r="U71" s="40">
        <f t="shared" ref="U71:U74" si="40">ROUND((Q71*D71),2)</f>
        <v>0</v>
      </c>
      <c r="V71" s="44">
        <f t="shared" si="38"/>
        <v>50.885766000000004</v>
      </c>
    </row>
    <row r="72" spans="1:22" x14ac:dyDescent="0.25">
      <c r="A72" s="34">
        <v>14005</v>
      </c>
      <c r="B72" s="7" t="s">
        <v>26</v>
      </c>
      <c r="C72" s="6">
        <v>21069090</v>
      </c>
      <c r="D72" s="35">
        <v>0</v>
      </c>
      <c r="E72" s="6">
        <v>5</v>
      </c>
      <c r="F72" s="44">
        <v>78.882346514747979</v>
      </c>
      <c r="G72" s="44">
        <v>59.207275000000003</v>
      </c>
      <c r="H72" s="46"/>
      <c r="I72" s="47">
        <v>0</v>
      </c>
      <c r="J72" s="38">
        <f t="shared" si="35"/>
        <v>0</v>
      </c>
      <c r="K72" s="39" t="s">
        <v>13</v>
      </c>
      <c r="L72" s="40">
        <f t="shared" si="39"/>
        <v>59.207275000000003</v>
      </c>
      <c r="M72" s="50">
        <v>0.08</v>
      </c>
      <c r="N72" s="40" t="s">
        <v>13</v>
      </c>
      <c r="O72" s="40">
        <f t="shared" si="36"/>
        <v>4.74</v>
      </c>
      <c r="P72" s="39" t="s">
        <v>14</v>
      </c>
      <c r="Q72" s="40">
        <f>L72-O72</f>
        <v>54.467275000000001</v>
      </c>
      <c r="R72" s="39" t="s">
        <v>13</v>
      </c>
      <c r="S72" s="48">
        <v>0.18</v>
      </c>
      <c r="T72" s="40">
        <f t="shared" si="37"/>
        <v>9.8000000000000007</v>
      </c>
      <c r="U72" s="40">
        <f t="shared" si="40"/>
        <v>0</v>
      </c>
      <c r="V72" s="44">
        <f t="shared" si="38"/>
        <v>54.467275000000001</v>
      </c>
    </row>
    <row r="73" spans="1:22" x14ac:dyDescent="0.25">
      <c r="A73" s="34"/>
      <c r="B73" s="7" t="s">
        <v>29</v>
      </c>
      <c r="C73" s="6">
        <v>21069090</v>
      </c>
      <c r="D73" s="41">
        <v>0</v>
      </c>
      <c r="E73" s="6">
        <v>5</v>
      </c>
      <c r="F73" s="44">
        <v>8.1870840699888205</v>
      </c>
      <c r="G73" s="44">
        <v>6.1450369999999994</v>
      </c>
      <c r="H73" s="42"/>
      <c r="I73" s="47">
        <v>0</v>
      </c>
      <c r="J73" s="38">
        <f t="shared" si="35"/>
        <v>0</v>
      </c>
      <c r="K73" s="42" t="s">
        <v>13</v>
      </c>
      <c r="L73" s="40">
        <f t="shared" si="39"/>
        <v>6.1450369999999994</v>
      </c>
      <c r="M73" s="50">
        <v>0.08</v>
      </c>
      <c r="N73" s="45" t="s">
        <v>13</v>
      </c>
      <c r="O73" s="40">
        <f t="shared" si="36"/>
        <v>0.49</v>
      </c>
      <c r="P73" s="42" t="s">
        <v>14</v>
      </c>
      <c r="Q73" s="45">
        <f t="shared" ref="Q73:Q74" si="41">L73-O73</f>
        <v>5.6550369999999992</v>
      </c>
      <c r="R73" s="42" t="s">
        <v>13</v>
      </c>
      <c r="S73" s="48">
        <v>0.18</v>
      </c>
      <c r="T73" s="40">
        <f t="shared" si="37"/>
        <v>1.02</v>
      </c>
      <c r="U73" s="40">
        <f t="shared" si="40"/>
        <v>0</v>
      </c>
      <c r="V73" s="44">
        <f t="shared" si="38"/>
        <v>5.6550369999999992</v>
      </c>
    </row>
    <row r="74" spans="1:22" x14ac:dyDescent="0.25">
      <c r="A74" s="34"/>
      <c r="B74" s="7" t="s">
        <v>30</v>
      </c>
      <c r="C74" s="6">
        <v>21069090</v>
      </c>
      <c r="D74" s="41">
        <v>0</v>
      </c>
      <c r="E74" s="6">
        <v>5</v>
      </c>
      <c r="F74" s="44">
        <v>8.7430829881544465</v>
      </c>
      <c r="G74" s="44">
        <v>6.5623570000000004</v>
      </c>
      <c r="H74" s="42"/>
      <c r="I74" s="47">
        <v>0</v>
      </c>
      <c r="J74" s="38">
        <f t="shared" si="35"/>
        <v>0</v>
      </c>
      <c r="K74" s="42" t="s">
        <v>13</v>
      </c>
      <c r="L74" s="40">
        <f t="shared" si="39"/>
        <v>6.5623570000000004</v>
      </c>
      <c r="M74" s="50">
        <v>0.08</v>
      </c>
      <c r="N74" s="45" t="s">
        <v>13</v>
      </c>
      <c r="O74" s="40">
        <f t="shared" si="36"/>
        <v>0.52</v>
      </c>
      <c r="P74" s="42" t="s">
        <v>14</v>
      </c>
      <c r="Q74" s="45">
        <f t="shared" si="41"/>
        <v>6.0423570000000009</v>
      </c>
      <c r="R74" s="42" t="s">
        <v>13</v>
      </c>
      <c r="S74" s="48">
        <v>0.18</v>
      </c>
      <c r="T74" s="40">
        <f t="shared" si="37"/>
        <v>1.0900000000000001</v>
      </c>
      <c r="U74" s="40">
        <f t="shared" si="40"/>
        <v>0</v>
      </c>
      <c r="V74" s="44">
        <f t="shared" si="38"/>
        <v>6.0423570000000009</v>
      </c>
    </row>
    <row r="75" spans="1:22" x14ac:dyDescent="0.25">
      <c r="J75" s="18"/>
      <c r="L75" s="17"/>
      <c r="O75" s="17"/>
      <c r="Q75" s="17"/>
      <c r="V75" s="23"/>
    </row>
    <row r="76" spans="1:22" x14ac:dyDescent="0.25">
      <c r="B76" s="10" t="s">
        <v>0</v>
      </c>
      <c r="C76" s="11" t="s">
        <v>21</v>
      </c>
    </row>
    <row r="77" spans="1:22" x14ac:dyDescent="0.25">
      <c r="B77" s="1"/>
      <c r="C77" s="2"/>
      <c r="D77" s="2"/>
      <c r="E77" s="2"/>
      <c r="F77" s="19"/>
      <c r="G77" s="3" t="s">
        <v>38</v>
      </c>
      <c r="H77" s="16"/>
      <c r="I77" s="3"/>
      <c r="J77" s="3" t="s">
        <v>35</v>
      </c>
      <c r="K77" s="3"/>
      <c r="L77" s="3" t="s">
        <v>37</v>
      </c>
      <c r="M77" s="24" t="s">
        <v>40</v>
      </c>
      <c r="N77" s="3"/>
      <c r="O77" s="3" t="s">
        <v>35</v>
      </c>
      <c r="P77" s="2"/>
      <c r="Q77" s="3" t="s">
        <v>42</v>
      </c>
      <c r="R77" s="3"/>
      <c r="S77" s="3"/>
      <c r="T77" s="3" t="s">
        <v>42</v>
      </c>
      <c r="U77" s="3" t="s">
        <v>42</v>
      </c>
      <c r="V77" s="3" t="s">
        <v>42</v>
      </c>
    </row>
    <row r="78" spans="1:22" x14ac:dyDescent="0.25">
      <c r="A78" s="1" t="s">
        <v>46</v>
      </c>
      <c r="B78" s="2" t="s">
        <v>4</v>
      </c>
      <c r="C78" s="2" t="s">
        <v>5</v>
      </c>
      <c r="D78" s="2" t="s">
        <v>45</v>
      </c>
      <c r="E78" s="2" t="s">
        <v>7</v>
      </c>
      <c r="F78" s="33" t="s">
        <v>3</v>
      </c>
      <c r="G78" s="3" t="s">
        <v>39</v>
      </c>
      <c r="H78" s="16"/>
      <c r="I78" s="3" t="s">
        <v>8</v>
      </c>
      <c r="J78" s="4" t="s">
        <v>36</v>
      </c>
      <c r="K78" s="3"/>
      <c r="L78" s="5" t="s">
        <v>9</v>
      </c>
      <c r="M78" s="24" t="s">
        <v>41</v>
      </c>
      <c r="N78" s="3"/>
      <c r="O78" s="3" t="s">
        <v>10</v>
      </c>
      <c r="P78" s="2"/>
      <c r="Q78" s="3" t="s">
        <v>11</v>
      </c>
      <c r="R78" s="3"/>
      <c r="S78" s="3" t="s">
        <v>43</v>
      </c>
      <c r="T78" s="5" t="s">
        <v>2</v>
      </c>
      <c r="U78" s="5" t="s">
        <v>6</v>
      </c>
      <c r="V78" s="3" t="s">
        <v>44</v>
      </c>
    </row>
    <row r="79" spans="1:22" x14ac:dyDescent="0.25">
      <c r="A79" s="34">
        <v>14003</v>
      </c>
      <c r="B79" s="7" t="s">
        <v>12</v>
      </c>
      <c r="C79" s="6">
        <v>38249989</v>
      </c>
      <c r="D79" s="35">
        <v>0.1</v>
      </c>
      <c r="E79" s="6">
        <v>5</v>
      </c>
      <c r="F79" s="44">
        <v>76.823986419791225</v>
      </c>
      <c r="G79" s="44">
        <v>57.204138999999998</v>
      </c>
      <c r="H79" s="46"/>
      <c r="I79" s="47">
        <v>9.0899999999999995E-2</v>
      </c>
      <c r="J79" s="38">
        <f t="shared" ref="J79:J85" si="42">ROUND((G79*I79),2)</f>
        <v>5.2</v>
      </c>
      <c r="K79" s="39" t="s">
        <v>13</v>
      </c>
      <c r="L79" s="40">
        <f>G79-J79</f>
        <v>52.004138999999995</v>
      </c>
      <c r="M79" s="50">
        <v>0.08</v>
      </c>
      <c r="N79" s="40" t="s">
        <v>13</v>
      </c>
      <c r="O79" s="40">
        <f t="shared" ref="O79:O85" si="43">ROUND((L79*M79),2)</f>
        <v>4.16</v>
      </c>
      <c r="P79" s="39" t="s">
        <v>14</v>
      </c>
      <c r="Q79" s="40">
        <f>L79-O79</f>
        <v>47.844138999999998</v>
      </c>
      <c r="R79" s="39" t="s">
        <v>13</v>
      </c>
      <c r="S79" s="48">
        <v>0.12</v>
      </c>
      <c r="T79" s="40">
        <f t="shared" ref="T79:T85" si="44">ROUND((Q79*S79),2)</f>
        <v>5.74</v>
      </c>
      <c r="U79" s="40">
        <f>ROUND((Q79*D79),2)</f>
        <v>4.78</v>
      </c>
      <c r="V79" s="44">
        <f>Q79+U79</f>
        <v>52.624139</v>
      </c>
    </row>
    <row r="80" spans="1:22" x14ac:dyDescent="0.25">
      <c r="A80" s="34">
        <v>14002</v>
      </c>
      <c r="B80" s="7" t="s">
        <v>15</v>
      </c>
      <c r="C80" s="6">
        <v>38249989</v>
      </c>
      <c r="D80" s="35">
        <v>0.1</v>
      </c>
      <c r="E80" s="6">
        <v>5</v>
      </c>
      <c r="F80" s="44">
        <v>80.438903161776651</v>
      </c>
      <c r="G80" s="44">
        <v>59.895852999999995</v>
      </c>
      <c r="H80" s="46"/>
      <c r="I80" s="47">
        <v>9.0899999999999995E-2</v>
      </c>
      <c r="J80" s="38">
        <f t="shared" si="42"/>
        <v>5.44</v>
      </c>
      <c r="K80" s="39" t="s">
        <v>13</v>
      </c>
      <c r="L80" s="40">
        <f>G80-J80</f>
        <v>54.455852999999998</v>
      </c>
      <c r="M80" s="50">
        <v>0.08</v>
      </c>
      <c r="N80" s="40" t="s">
        <v>13</v>
      </c>
      <c r="O80" s="40">
        <f t="shared" si="43"/>
        <v>4.3600000000000003</v>
      </c>
      <c r="P80" s="39" t="s">
        <v>14</v>
      </c>
      <c r="Q80" s="40">
        <f>L80-O80</f>
        <v>50.095852999999998</v>
      </c>
      <c r="R80" s="39" t="s">
        <v>13</v>
      </c>
      <c r="S80" s="48">
        <v>0.12</v>
      </c>
      <c r="T80" s="40">
        <f t="shared" si="44"/>
        <v>6.01</v>
      </c>
      <c r="U80" s="40">
        <f>ROUND((Q80*D80),2)</f>
        <v>5.01</v>
      </c>
      <c r="V80" s="44">
        <f t="shared" ref="V80:V85" si="45">Q80+U80</f>
        <v>55.105852999999996</v>
      </c>
    </row>
    <row r="81" spans="1:22" x14ac:dyDescent="0.25">
      <c r="A81" s="34">
        <v>14001</v>
      </c>
      <c r="B81" s="7" t="s">
        <v>16</v>
      </c>
      <c r="C81" s="6">
        <v>38249989</v>
      </c>
      <c r="D81" s="35">
        <v>0.1</v>
      </c>
      <c r="E81" s="6">
        <v>5</v>
      </c>
      <c r="F81" s="44">
        <v>84.039808598560583</v>
      </c>
      <c r="G81" s="44">
        <v>62.577133999999994</v>
      </c>
      <c r="H81" s="46"/>
      <c r="I81" s="47">
        <v>9.0899999999999995E-2</v>
      </c>
      <c r="J81" s="38">
        <f t="shared" si="42"/>
        <v>5.69</v>
      </c>
      <c r="K81" s="39" t="s">
        <v>13</v>
      </c>
      <c r="L81" s="40">
        <f t="shared" ref="L81:L85" si="46">G81-J81</f>
        <v>56.887133999999996</v>
      </c>
      <c r="M81" s="50">
        <v>0.08</v>
      </c>
      <c r="N81" s="40" t="s">
        <v>13</v>
      </c>
      <c r="O81" s="40">
        <f t="shared" si="43"/>
        <v>4.55</v>
      </c>
      <c r="P81" s="39" t="s">
        <v>14</v>
      </c>
      <c r="Q81" s="40">
        <f>L81-O81</f>
        <v>52.337133999999999</v>
      </c>
      <c r="R81" s="39" t="s">
        <v>13</v>
      </c>
      <c r="S81" s="48">
        <v>0.12</v>
      </c>
      <c r="T81" s="40">
        <f t="shared" si="44"/>
        <v>6.28</v>
      </c>
      <c r="U81" s="40">
        <f>ROUND((Q81*D81),2)</f>
        <v>5.23</v>
      </c>
      <c r="V81" s="44">
        <f t="shared" si="45"/>
        <v>57.567133999999996</v>
      </c>
    </row>
    <row r="82" spans="1:22" x14ac:dyDescent="0.25">
      <c r="A82" s="34">
        <v>14004</v>
      </c>
      <c r="B82" s="7" t="s">
        <v>25</v>
      </c>
      <c r="C82" s="6">
        <v>21069090</v>
      </c>
      <c r="D82" s="35">
        <v>0</v>
      </c>
      <c r="E82" s="6">
        <v>5</v>
      </c>
      <c r="F82" s="44">
        <v>75.765674248232401</v>
      </c>
      <c r="G82" s="44">
        <v>56.922448000000003</v>
      </c>
      <c r="H82" s="46"/>
      <c r="I82" s="47">
        <v>9.0899999999999995E-2</v>
      </c>
      <c r="J82" s="38">
        <f t="shared" si="42"/>
        <v>5.17</v>
      </c>
      <c r="K82" s="39" t="s">
        <v>13</v>
      </c>
      <c r="L82" s="40">
        <f t="shared" si="46"/>
        <v>51.752448000000001</v>
      </c>
      <c r="M82" s="50">
        <v>0.08</v>
      </c>
      <c r="N82" s="40" t="s">
        <v>13</v>
      </c>
      <c r="O82" s="40">
        <f t="shared" si="43"/>
        <v>4.1399999999999997</v>
      </c>
      <c r="P82" s="39" t="s">
        <v>14</v>
      </c>
      <c r="Q82" s="40">
        <f>L82-O82</f>
        <v>47.612448000000001</v>
      </c>
      <c r="R82" s="39" t="s">
        <v>13</v>
      </c>
      <c r="S82" s="48">
        <v>0.12</v>
      </c>
      <c r="T82" s="40">
        <f t="shared" si="44"/>
        <v>5.71</v>
      </c>
      <c r="U82" s="40">
        <f t="shared" ref="U82:U85" si="47">ROUND((Q82*D82),2)</f>
        <v>0</v>
      </c>
      <c r="V82" s="44">
        <f t="shared" si="45"/>
        <v>47.612448000000001</v>
      </c>
    </row>
    <row r="83" spans="1:22" x14ac:dyDescent="0.25">
      <c r="A83" s="34">
        <v>14005</v>
      </c>
      <c r="B83" s="7" t="s">
        <v>26</v>
      </c>
      <c r="C83" s="6">
        <v>21069090</v>
      </c>
      <c r="D83" s="35">
        <v>0</v>
      </c>
      <c r="E83" s="6">
        <v>5</v>
      </c>
      <c r="F83" s="44">
        <v>81.084269049748698</v>
      </c>
      <c r="G83" s="44">
        <v>60.918286999999999</v>
      </c>
      <c r="H83" s="46"/>
      <c r="I83" s="47">
        <v>9.0899999999999995E-2</v>
      </c>
      <c r="J83" s="38">
        <f t="shared" si="42"/>
        <v>5.54</v>
      </c>
      <c r="K83" s="39" t="s">
        <v>13</v>
      </c>
      <c r="L83" s="40">
        <f t="shared" si="46"/>
        <v>55.378287</v>
      </c>
      <c r="M83" s="50">
        <v>0.08</v>
      </c>
      <c r="N83" s="40" t="s">
        <v>13</v>
      </c>
      <c r="O83" s="40">
        <f t="shared" si="43"/>
        <v>4.43</v>
      </c>
      <c r="P83" s="39" t="s">
        <v>14</v>
      </c>
      <c r="Q83" s="40">
        <f>L83-O83</f>
        <v>50.948287000000001</v>
      </c>
      <c r="R83" s="39" t="s">
        <v>13</v>
      </c>
      <c r="S83" s="48">
        <v>0.12</v>
      </c>
      <c r="T83" s="40">
        <f t="shared" si="44"/>
        <v>6.11</v>
      </c>
      <c r="U83" s="40">
        <f t="shared" si="47"/>
        <v>0</v>
      </c>
      <c r="V83" s="44">
        <f t="shared" si="45"/>
        <v>50.948287000000001</v>
      </c>
    </row>
    <row r="84" spans="1:22" x14ac:dyDescent="0.25">
      <c r="A84" s="34"/>
      <c r="B84" s="7" t="s">
        <v>29</v>
      </c>
      <c r="C84" s="6">
        <v>21069090</v>
      </c>
      <c r="D84" s="41">
        <v>0</v>
      </c>
      <c r="E84" s="6">
        <v>5</v>
      </c>
      <c r="F84" s="44">
        <v>8.4153223230258121</v>
      </c>
      <c r="G84" s="44">
        <v>6.3223979999999997</v>
      </c>
      <c r="H84" s="42"/>
      <c r="I84" s="47">
        <v>9.0899999999999995E-2</v>
      </c>
      <c r="J84" s="38">
        <f t="shared" si="42"/>
        <v>0.56999999999999995</v>
      </c>
      <c r="K84" s="42" t="s">
        <v>13</v>
      </c>
      <c r="L84" s="40">
        <f t="shared" si="46"/>
        <v>5.7523979999999995</v>
      </c>
      <c r="M84" s="50">
        <v>0.08</v>
      </c>
      <c r="N84" s="45" t="s">
        <v>13</v>
      </c>
      <c r="O84" s="40">
        <f t="shared" si="43"/>
        <v>0.46</v>
      </c>
      <c r="P84" s="42" t="s">
        <v>14</v>
      </c>
      <c r="Q84" s="45">
        <f t="shared" ref="Q84:Q85" si="48">L84-O84</f>
        <v>5.2923979999999995</v>
      </c>
      <c r="R84" s="42" t="s">
        <v>13</v>
      </c>
      <c r="S84" s="48">
        <v>0.12</v>
      </c>
      <c r="T84" s="40">
        <f t="shared" si="44"/>
        <v>0.64</v>
      </c>
      <c r="U84" s="40">
        <f t="shared" si="47"/>
        <v>0</v>
      </c>
      <c r="V84" s="44">
        <f t="shared" si="45"/>
        <v>5.2923979999999995</v>
      </c>
    </row>
    <row r="85" spans="1:22" x14ac:dyDescent="0.25">
      <c r="A85" s="34"/>
      <c r="B85" s="7" t="s">
        <v>30</v>
      </c>
      <c r="C85" s="6">
        <v>21069090</v>
      </c>
      <c r="D85" s="41">
        <v>0</v>
      </c>
      <c r="E85" s="6">
        <v>5</v>
      </c>
      <c r="F85" s="44">
        <v>8.9846758135275575</v>
      </c>
      <c r="G85" s="44">
        <v>6.7501509999999998</v>
      </c>
      <c r="H85" s="42"/>
      <c r="I85" s="47">
        <v>9.0899999999999995E-2</v>
      </c>
      <c r="J85" s="38">
        <f t="shared" si="42"/>
        <v>0.61</v>
      </c>
      <c r="K85" s="42" t="s">
        <v>13</v>
      </c>
      <c r="L85" s="40">
        <f t="shared" si="46"/>
        <v>6.1401509999999995</v>
      </c>
      <c r="M85" s="50">
        <v>0.08</v>
      </c>
      <c r="N85" s="45" t="s">
        <v>13</v>
      </c>
      <c r="O85" s="40">
        <f t="shared" si="43"/>
        <v>0.49</v>
      </c>
      <c r="P85" s="42" t="s">
        <v>14</v>
      </c>
      <c r="Q85" s="45">
        <f t="shared" si="48"/>
        <v>5.6501509999999993</v>
      </c>
      <c r="R85" s="42" t="s">
        <v>13</v>
      </c>
      <c r="S85" s="48">
        <v>0.12</v>
      </c>
      <c r="T85" s="40">
        <f t="shared" si="44"/>
        <v>0.68</v>
      </c>
      <c r="U85" s="40">
        <f t="shared" si="47"/>
        <v>0</v>
      </c>
      <c r="V85" s="44">
        <f t="shared" si="45"/>
        <v>5.6501509999999993</v>
      </c>
    </row>
    <row r="86" spans="1:22" x14ac:dyDescent="0.25">
      <c r="J86" s="18"/>
      <c r="L86" s="17"/>
      <c r="O86" s="17"/>
      <c r="Q86" s="17"/>
      <c r="V86" s="23"/>
    </row>
    <row r="87" spans="1:22" x14ac:dyDescent="0.25">
      <c r="A87" s="1" t="s">
        <v>20</v>
      </c>
      <c r="B87" s="8" t="s">
        <v>27</v>
      </c>
      <c r="C87" s="11" t="s">
        <v>23</v>
      </c>
    </row>
    <row r="88" spans="1:22" x14ac:dyDescent="0.25">
      <c r="B88" s="1"/>
      <c r="C88" s="2"/>
      <c r="D88" s="2"/>
      <c r="E88" s="2"/>
      <c r="F88" s="19"/>
      <c r="G88" s="3" t="s">
        <v>38</v>
      </c>
      <c r="H88" s="16"/>
      <c r="I88" s="3"/>
      <c r="J88" s="3" t="s">
        <v>35</v>
      </c>
      <c r="K88" s="3"/>
      <c r="L88" s="3" t="s">
        <v>37</v>
      </c>
      <c r="M88" s="24" t="s">
        <v>40</v>
      </c>
      <c r="N88" s="3"/>
      <c r="O88" s="3" t="s">
        <v>35</v>
      </c>
      <c r="P88" s="2"/>
      <c r="Q88" s="3" t="s">
        <v>42</v>
      </c>
      <c r="R88" s="3"/>
      <c r="S88" s="3"/>
      <c r="T88" s="3" t="s">
        <v>42</v>
      </c>
      <c r="U88" s="3" t="s">
        <v>42</v>
      </c>
      <c r="V88" s="3" t="s">
        <v>42</v>
      </c>
    </row>
    <row r="89" spans="1:22" x14ac:dyDescent="0.25">
      <c r="A89" s="1" t="s">
        <v>46</v>
      </c>
      <c r="B89" s="2" t="s">
        <v>4</v>
      </c>
      <c r="C89" s="2" t="s">
        <v>5</v>
      </c>
      <c r="D89" s="2" t="s">
        <v>45</v>
      </c>
      <c r="E89" s="2" t="s">
        <v>7</v>
      </c>
      <c r="F89" s="33" t="s">
        <v>3</v>
      </c>
      <c r="G89" s="3" t="s">
        <v>39</v>
      </c>
      <c r="H89" s="16"/>
      <c r="I89" s="3" t="s">
        <v>8</v>
      </c>
      <c r="J89" s="4" t="s">
        <v>36</v>
      </c>
      <c r="K89" s="3"/>
      <c r="L89" s="5" t="s">
        <v>9</v>
      </c>
      <c r="M89" s="24" t="s">
        <v>41</v>
      </c>
      <c r="N89" s="3"/>
      <c r="O89" s="3" t="s">
        <v>10</v>
      </c>
      <c r="P89" s="2"/>
      <c r="Q89" s="3" t="s">
        <v>11</v>
      </c>
      <c r="R89" s="3"/>
      <c r="S89" s="3" t="s">
        <v>43</v>
      </c>
      <c r="T89" s="5" t="s">
        <v>2</v>
      </c>
      <c r="U89" s="5" t="s">
        <v>6</v>
      </c>
      <c r="V89" s="3" t="s">
        <v>44</v>
      </c>
    </row>
    <row r="90" spans="1:22" x14ac:dyDescent="0.25">
      <c r="A90" s="34">
        <v>14003</v>
      </c>
      <c r="B90" s="34" t="s">
        <v>12</v>
      </c>
      <c r="C90" s="6">
        <v>38249989</v>
      </c>
      <c r="D90" s="35">
        <v>0</v>
      </c>
      <c r="E90" s="34">
        <v>5</v>
      </c>
      <c r="F90" s="44">
        <v>68.350646567812902</v>
      </c>
      <c r="G90" s="44">
        <v>49.441986999999997</v>
      </c>
      <c r="H90" s="36"/>
      <c r="I90" s="37">
        <v>0.1075</v>
      </c>
      <c r="J90" s="38">
        <f t="shared" ref="J90:J96" si="49">ROUND((G90*I90),2)</f>
        <v>5.32</v>
      </c>
      <c r="K90" s="39" t="s">
        <v>13</v>
      </c>
      <c r="L90" s="40">
        <f>G90-J90</f>
        <v>44.121986999999997</v>
      </c>
      <c r="M90" s="49">
        <v>0.08</v>
      </c>
      <c r="N90" s="40" t="s">
        <v>13</v>
      </c>
      <c r="O90" s="40">
        <f t="shared" ref="O90:O96" si="50">ROUND((L90*M90),2)</f>
        <v>3.53</v>
      </c>
      <c r="P90" s="39" t="s">
        <v>14</v>
      </c>
      <c r="Q90" s="40">
        <f>L90-O90</f>
        <v>40.591986999999996</v>
      </c>
      <c r="R90" s="39" t="s">
        <v>13</v>
      </c>
      <c r="S90" s="48">
        <v>7.0000000000000007E-2</v>
      </c>
      <c r="T90" s="40">
        <f>ROUND((Q90*S90),2)</f>
        <v>2.84</v>
      </c>
      <c r="U90" s="40">
        <f>G90*D90</f>
        <v>0</v>
      </c>
      <c r="V90" s="44">
        <f>Q90-T90+U90</f>
        <v>37.751987</v>
      </c>
    </row>
    <row r="91" spans="1:22" x14ac:dyDescent="0.25">
      <c r="A91" s="34">
        <v>14002</v>
      </c>
      <c r="B91" s="34" t="s">
        <v>15</v>
      </c>
      <c r="C91" s="6">
        <v>38249989</v>
      </c>
      <c r="D91" s="35">
        <v>0</v>
      </c>
      <c r="E91" s="34">
        <v>5</v>
      </c>
      <c r="F91" s="44">
        <v>71.566977900292812</v>
      </c>
      <c r="G91" s="44">
        <v>51.768546000000001</v>
      </c>
      <c r="H91" s="36"/>
      <c r="I91" s="37">
        <v>0.1075</v>
      </c>
      <c r="J91" s="38">
        <f t="shared" si="49"/>
        <v>5.57</v>
      </c>
      <c r="K91" s="39" t="s">
        <v>13</v>
      </c>
      <c r="L91" s="40">
        <f>G91-J91</f>
        <v>46.198546</v>
      </c>
      <c r="M91" s="49">
        <v>0.08</v>
      </c>
      <c r="N91" s="40" t="s">
        <v>13</v>
      </c>
      <c r="O91" s="40">
        <f t="shared" si="50"/>
        <v>3.7</v>
      </c>
      <c r="P91" s="39" t="s">
        <v>14</v>
      </c>
      <c r="Q91" s="40">
        <f>L91-O91</f>
        <v>42.498545999999997</v>
      </c>
      <c r="R91" s="39" t="s">
        <v>13</v>
      </c>
      <c r="S91" s="48">
        <v>7.0000000000000007E-2</v>
      </c>
      <c r="T91" s="40">
        <f t="shared" ref="T91:T96" si="51">ROUND((Q91*S91),2)</f>
        <v>2.97</v>
      </c>
      <c r="U91" s="40">
        <f>G91*D91</f>
        <v>0</v>
      </c>
      <c r="V91" s="44">
        <f t="shared" ref="V91:V96" si="52">Q91-T91+U91</f>
        <v>39.528545999999999</v>
      </c>
    </row>
    <row r="92" spans="1:22" x14ac:dyDescent="0.25">
      <c r="A92" s="34">
        <v>14001</v>
      </c>
      <c r="B92" s="34" t="s">
        <v>16</v>
      </c>
      <c r="C92" s="6">
        <v>38249989</v>
      </c>
      <c r="D92" s="35">
        <v>0</v>
      </c>
      <c r="E92" s="34">
        <v>5</v>
      </c>
      <c r="F92" s="44">
        <v>74.783309232772723</v>
      </c>
      <c r="G92" s="44">
        <v>54.095105000000004</v>
      </c>
      <c r="H92" s="36"/>
      <c r="I92" s="37">
        <v>0.1075</v>
      </c>
      <c r="J92" s="38">
        <f t="shared" si="49"/>
        <v>5.82</v>
      </c>
      <c r="K92" s="39" t="s">
        <v>13</v>
      </c>
      <c r="L92" s="40">
        <f t="shared" ref="L92:L96" si="53">G92-J92</f>
        <v>48.275105000000003</v>
      </c>
      <c r="M92" s="49">
        <v>0.08</v>
      </c>
      <c r="N92" s="40" t="s">
        <v>13</v>
      </c>
      <c r="O92" s="40">
        <f t="shared" si="50"/>
        <v>3.86</v>
      </c>
      <c r="P92" s="39" t="s">
        <v>14</v>
      </c>
      <c r="Q92" s="40">
        <f>L92-O92</f>
        <v>44.415105000000004</v>
      </c>
      <c r="R92" s="39" t="s">
        <v>13</v>
      </c>
      <c r="S92" s="48">
        <v>7.0000000000000007E-2</v>
      </c>
      <c r="T92" s="40">
        <f t="shared" si="51"/>
        <v>3.11</v>
      </c>
      <c r="U92" s="40">
        <f>G92*D92</f>
        <v>0</v>
      </c>
      <c r="V92" s="44">
        <f t="shared" si="52"/>
        <v>41.305105000000005</v>
      </c>
    </row>
    <row r="93" spans="1:22" x14ac:dyDescent="0.25">
      <c r="A93" s="34">
        <v>14004</v>
      </c>
      <c r="B93" s="34" t="s">
        <v>25</v>
      </c>
      <c r="C93" s="6">
        <v>21069090</v>
      </c>
      <c r="D93" s="35">
        <v>0</v>
      </c>
      <c r="E93" s="34">
        <v>5</v>
      </c>
      <c r="F93" s="44">
        <v>65.639120601417275</v>
      </c>
      <c r="G93" s="44">
        <v>47.480582999999996</v>
      </c>
      <c r="H93" s="36"/>
      <c r="I93" s="37">
        <v>0.1075</v>
      </c>
      <c r="J93" s="38">
        <f t="shared" si="49"/>
        <v>5.0999999999999996</v>
      </c>
      <c r="K93" s="39" t="s">
        <v>13</v>
      </c>
      <c r="L93" s="40">
        <f t="shared" si="53"/>
        <v>42.380582999999994</v>
      </c>
      <c r="M93" s="49">
        <v>0.08</v>
      </c>
      <c r="N93" s="40" t="s">
        <v>13</v>
      </c>
      <c r="O93" s="40">
        <f t="shared" si="50"/>
        <v>3.39</v>
      </c>
      <c r="P93" s="39" t="s">
        <v>14</v>
      </c>
      <c r="Q93" s="40">
        <f>L93-O93</f>
        <v>38.990582999999994</v>
      </c>
      <c r="R93" s="39" t="s">
        <v>13</v>
      </c>
      <c r="S93" s="48">
        <v>7.0000000000000007E-2</v>
      </c>
      <c r="T93" s="40">
        <f t="shared" si="51"/>
        <v>2.73</v>
      </c>
      <c r="U93" s="40">
        <f t="shared" ref="U93:U96" si="54">G93*D93</f>
        <v>0</v>
      </c>
      <c r="V93" s="44">
        <f t="shared" si="52"/>
        <v>36.260582999999997</v>
      </c>
    </row>
    <row r="94" spans="1:22" x14ac:dyDescent="0.25">
      <c r="A94" s="34">
        <v>14005</v>
      </c>
      <c r="B94" s="34" t="s">
        <v>26</v>
      </c>
      <c r="C94" s="6">
        <v>21069090</v>
      </c>
      <c r="D94" s="35">
        <v>0</v>
      </c>
      <c r="E94" s="34">
        <v>5</v>
      </c>
      <c r="F94" s="44">
        <v>70.268906958933201</v>
      </c>
      <c r="G94" s="44">
        <v>50.829575999999996</v>
      </c>
      <c r="H94" s="36"/>
      <c r="I94" s="37">
        <v>0.1075</v>
      </c>
      <c r="J94" s="38">
        <f t="shared" si="49"/>
        <v>5.46</v>
      </c>
      <c r="K94" s="39" t="s">
        <v>13</v>
      </c>
      <c r="L94" s="40">
        <f t="shared" si="53"/>
        <v>45.369575999999995</v>
      </c>
      <c r="M94" s="49">
        <v>0.08</v>
      </c>
      <c r="N94" s="40" t="s">
        <v>13</v>
      </c>
      <c r="O94" s="40">
        <f t="shared" si="50"/>
        <v>3.63</v>
      </c>
      <c r="P94" s="39" t="s">
        <v>14</v>
      </c>
      <c r="Q94" s="40">
        <f>L94-O94</f>
        <v>41.739575999999992</v>
      </c>
      <c r="R94" s="39" t="s">
        <v>13</v>
      </c>
      <c r="S94" s="48">
        <v>7.0000000000000007E-2</v>
      </c>
      <c r="T94" s="40">
        <f t="shared" si="51"/>
        <v>2.92</v>
      </c>
      <c r="U94" s="40">
        <f t="shared" si="54"/>
        <v>0</v>
      </c>
      <c r="V94" s="44">
        <f t="shared" si="52"/>
        <v>38.819575999999991</v>
      </c>
    </row>
    <row r="95" spans="1:22" x14ac:dyDescent="0.25">
      <c r="A95" s="34"/>
      <c r="B95" s="7" t="s">
        <v>29</v>
      </c>
      <c r="C95" s="6">
        <v>21069090</v>
      </c>
      <c r="D95" s="41">
        <v>0</v>
      </c>
      <c r="E95" s="6">
        <v>5</v>
      </c>
      <c r="F95" s="44">
        <v>7.2980432925328813</v>
      </c>
      <c r="G95" s="44">
        <v>5.2790979999999994</v>
      </c>
      <c r="H95" s="42"/>
      <c r="I95" s="37">
        <v>0.1075</v>
      </c>
      <c r="J95" s="38">
        <f t="shared" si="49"/>
        <v>0.56999999999999995</v>
      </c>
      <c r="K95" s="42" t="s">
        <v>13</v>
      </c>
      <c r="L95" s="40">
        <f t="shared" si="53"/>
        <v>4.7090979999999991</v>
      </c>
      <c r="M95" s="50">
        <v>0.08</v>
      </c>
      <c r="N95" s="45" t="s">
        <v>13</v>
      </c>
      <c r="O95" s="40">
        <f t="shared" si="50"/>
        <v>0.38</v>
      </c>
      <c r="P95" s="42" t="s">
        <v>14</v>
      </c>
      <c r="Q95" s="45">
        <f t="shared" ref="Q95:Q96" si="55">L95-O95</f>
        <v>4.3290979999999992</v>
      </c>
      <c r="R95" s="42" t="s">
        <v>13</v>
      </c>
      <c r="S95" s="48">
        <v>7.0000000000000007E-2</v>
      </c>
      <c r="T95" s="40">
        <f t="shared" si="51"/>
        <v>0.3</v>
      </c>
      <c r="U95" s="40">
        <f t="shared" si="54"/>
        <v>0</v>
      </c>
      <c r="V95" s="44">
        <f t="shared" si="52"/>
        <v>4.0290979999999994</v>
      </c>
    </row>
    <row r="96" spans="1:22" x14ac:dyDescent="0.25">
      <c r="A96" s="34"/>
      <c r="B96" s="7" t="s">
        <v>30</v>
      </c>
      <c r="C96" s="6">
        <v>21069090</v>
      </c>
      <c r="D96" s="41">
        <v>0</v>
      </c>
      <c r="E96" s="6">
        <v>5</v>
      </c>
      <c r="F96" s="44">
        <v>7.7884256481576211</v>
      </c>
      <c r="G96" s="44">
        <v>5.6338200000000001</v>
      </c>
      <c r="H96" s="42"/>
      <c r="I96" s="37">
        <v>0.1075</v>
      </c>
      <c r="J96" s="38">
        <f t="shared" si="49"/>
        <v>0.61</v>
      </c>
      <c r="K96" s="42" t="s">
        <v>13</v>
      </c>
      <c r="L96" s="40">
        <f t="shared" si="53"/>
        <v>5.0238199999999997</v>
      </c>
      <c r="M96" s="50">
        <v>0.08</v>
      </c>
      <c r="N96" s="45" t="s">
        <v>13</v>
      </c>
      <c r="O96" s="40">
        <f t="shared" si="50"/>
        <v>0.4</v>
      </c>
      <c r="P96" s="42" t="s">
        <v>14</v>
      </c>
      <c r="Q96" s="45">
        <f t="shared" si="55"/>
        <v>4.6238199999999994</v>
      </c>
      <c r="R96" s="42" t="s">
        <v>13</v>
      </c>
      <c r="S96" s="48">
        <v>7.0000000000000007E-2</v>
      </c>
      <c r="T96" s="40">
        <f t="shared" si="51"/>
        <v>0.32</v>
      </c>
      <c r="U96" s="40">
        <f t="shared" si="54"/>
        <v>0</v>
      </c>
      <c r="V96" s="44">
        <f t="shared" si="52"/>
        <v>4.3038199999999991</v>
      </c>
    </row>
    <row r="97" spans="1:22" x14ac:dyDescent="0.25">
      <c r="J97" s="18"/>
      <c r="L97" s="17"/>
      <c r="O97" s="17"/>
      <c r="Q97" s="17"/>
    </row>
    <row r="98" spans="1:22" x14ac:dyDescent="0.25">
      <c r="A98" s="1" t="s">
        <v>20</v>
      </c>
      <c r="B98" s="8" t="s">
        <v>28</v>
      </c>
      <c r="C98" s="11" t="s">
        <v>24</v>
      </c>
    </row>
    <row r="99" spans="1:22" x14ac:dyDescent="0.25">
      <c r="B99" s="1"/>
      <c r="C99" s="2"/>
      <c r="D99" s="2"/>
      <c r="E99" s="2"/>
      <c r="F99" s="19"/>
      <c r="G99" s="3" t="s">
        <v>38</v>
      </c>
      <c r="H99" s="16"/>
      <c r="I99" s="3"/>
      <c r="J99" s="3" t="s">
        <v>35</v>
      </c>
      <c r="K99" s="3"/>
      <c r="L99" s="3" t="s">
        <v>37</v>
      </c>
      <c r="M99" s="24" t="s">
        <v>40</v>
      </c>
      <c r="N99" s="3"/>
      <c r="O99" s="3" t="s">
        <v>35</v>
      </c>
      <c r="P99" s="2"/>
      <c r="Q99" s="3" t="s">
        <v>42</v>
      </c>
      <c r="R99" s="3"/>
      <c r="S99" s="3"/>
      <c r="T99" s="3" t="s">
        <v>42</v>
      </c>
      <c r="U99" s="3" t="s">
        <v>42</v>
      </c>
      <c r="V99" s="3" t="s">
        <v>42</v>
      </c>
    </row>
    <row r="100" spans="1:22" x14ac:dyDescent="0.25">
      <c r="A100" s="1" t="s">
        <v>46</v>
      </c>
      <c r="B100" s="2" t="s">
        <v>4</v>
      </c>
      <c r="C100" s="2" t="s">
        <v>5</v>
      </c>
      <c r="D100" s="2" t="s">
        <v>45</v>
      </c>
      <c r="E100" s="2" t="s">
        <v>7</v>
      </c>
      <c r="F100" s="33" t="s">
        <v>3</v>
      </c>
      <c r="G100" s="3" t="s">
        <v>39</v>
      </c>
      <c r="H100" s="16"/>
      <c r="I100" s="3" t="s">
        <v>8</v>
      </c>
      <c r="J100" s="4" t="s">
        <v>36</v>
      </c>
      <c r="K100" s="3"/>
      <c r="L100" s="5" t="s">
        <v>9</v>
      </c>
      <c r="M100" s="24" t="s">
        <v>41</v>
      </c>
      <c r="N100" s="3"/>
      <c r="O100" s="3" t="s">
        <v>10</v>
      </c>
      <c r="P100" s="2"/>
      <c r="Q100" s="3" t="s">
        <v>11</v>
      </c>
      <c r="R100" s="3"/>
      <c r="S100" s="3" t="s">
        <v>43</v>
      </c>
      <c r="T100" s="5" t="s">
        <v>2</v>
      </c>
      <c r="U100" s="5" t="s">
        <v>6</v>
      </c>
      <c r="V100" s="3" t="s">
        <v>44</v>
      </c>
    </row>
    <row r="101" spans="1:22" x14ac:dyDescent="0.25">
      <c r="A101" s="34">
        <v>14003</v>
      </c>
      <c r="B101" s="34" t="s">
        <v>12</v>
      </c>
      <c r="C101" s="6">
        <v>38249989</v>
      </c>
      <c r="D101" s="35">
        <v>0</v>
      </c>
      <c r="E101" s="34">
        <v>5</v>
      </c>
      <c r="F101" s="44">
        <v>68.768913871139887</v>
      </c>
      <c r="G101" s="44">
        <v>49.744543999999998</v>
      </c>
      <c r="H101" s="36"/>
      <c r="I101" s="47">
        <v>0.1129</v>
      </c>
      <c r="J101" s="38">
        <f t="shared" ref="J101:J107" si="56">ROUND((G101*I101),2)</f>
        <v>5.62</v>
      </c>
      <c r="K101" s="39" t="s">
        <v>13</v>
      </c>
      <c r="L101" s="40">
        <f>G101-J101</f>
        <v>44.124544</v>
      </c>
      <c r="M101" s="49">
        <v>0.08</v>
      </c>
      <c r="N101" s="40" t="s">
        <v>13</v>
      </c>
      <c r="O101" s="40">
        <f t="shared" ref="O101:O107" si="57">ROUND((L101*M101),2)</f>
        <v>3.53</v>
      </c>
      <c r="P101" s="39" t="s">
        <v>14</v>
      </c>
      <c r="Q101" s="40">
        <f>L101-O101</f>
        <v>40.594543999999999</v>
      </c>
      <c r="R101" s="39" t="s">
        <v>13</v>
      </c>
      <c r="S101" s="48">
        <v>7.0000000000000007E-2</v>
      </c>
      <c r="T101" s="40">
        <f>ROUND((Q101*S101),2)</f>
        <v>2.84</v>
      </c>
      <c r="U101" s="40">
        <f>G101*D101</f>
        <v>0</v>
      </c>
      <c r="V101" s="44">
        <f>Q101-T101+U101</f>
        <v>37.754543999999996</v>
      </c>
    </row>
    <row r="102" spans="1:22" x14ac:dyDescent="0.25">
      <c r="A102" s="34">
        <v>14002</v>
      </c>
      <c r="B102" s="34" t="s">
        <v>15</v>
      </c>
      <c r="C102" s="6">
        <v>38249989</v>
      </c>
      <c r="D102" s="35">
        <v>0</v>
      </c>
      <c r="E102" s="34">
        <v>5</v>
      </c>
      <c r="F102" s="44">
        <v>72.014091224538888</v>
      </c>
      <c r="G102" s="44">
        <v>52.091968999999999</v>
      </c>
      <c r="H102" s="36"/>
      <c r="I102" s="47">
        <v>0.1129</v>
      </c>
      <c r="J102" s="38">
        <f t="shared" si="56"/>
        <v>5.88</v>
      </c>
      <c r="K102" s="39" t="s">
        <v>13</v>
      </c>
      <c r="L102" s="40">
        <f>G102-J102</f>
        <v>46.211968999999996</v>
      </c>
      <c r="M102" s="49">
        <v>0.08</v>
      </c>
      <c r="N102" s="40" t="s">
        <v>13</v>
      </c>
      <c r="O102" s="40">
        <f t="shared" si="57"/>
        <v>3.7</v>
      </c>
      <c r="P102" s="39" t="s">
        <v>14</v>
      </c>
      <c r="Q102" s="40">
        <f>L102-O102</f>
        <v>42.511968999999993</v>
      </c>
      <c r="R102" s="39" t="s">
        <v>13</v>
      </c>
      <c r="S102" s="48">
        <v>7.0000000000000007E-2</v>
      </c>
      <c r="T102" s="40">
        <f t="shared" ref="T102:T107" si="58">ROUND((Q102*S102),2)</f>
        <v>2.98</v>
      </c>
      <c r="U102" s="40">
        <f>G102*D102</f>
        <v>0</v>
      </c>
      <c r="V102" s="44">
        <f t="shared" ref="V102:V107" si="59">Q102-T102+U102</f>
        <v>39.531968999999997</v>
      </c>
    </row>
    <row r="103" spans="1:22" x14ac:dyDescent="0.25">
      <c r="A103" s="34">
        <v>14001</v>
      </c>
      <c r="B103" s="34" t="s">
        <v>16</v>
      </c>
      <c r="C103" s="6">
        <v>38249989</v>
      </c>
      <c r="D103" s="35">
        <v>0</v>
      </c>
      <c r="E103" s="34">
        <v>5</v>
      </c>
      <c r="F103" s="44">
        <v>75.230422557018798</v>
      </c>
      <c r="G103" s="44">
        <v>54.418527999999995</v>
      </c>
      <c r="H103" s="36"/>
      <c r="I103" s="47">
        <v>0.1129</v>
      </c>
      <c r="J103" s="38">
        <f t="shared" si="56"/>
        <v>6.14</v>
      </c>
      <c r="K103" s="39" t="s">
        <v>13</v>
      </c>
      <c r="L103" s="40">
        <f t="shared" ref="L103:L107" si="60">G103-J103</f>
        <v>48.278527999999994</v>
      </c>
      <c r="M103" s="49">
        <v>0.08</v>
      </c>
      <c r="N103" s="40" t="s">
        <v>13</v>
      </c>
      <c r="O103" s="40">
        <f t="shared" si="57"/>
        <v>3.86</v>
      </c>
      <c r="P103" s="39" t="s">
        <v>14</v>
      </c>
      <c r="Q103" s="40">
        <f>L103-O103</f>
        <v>44.418527999999995</v>
      </c>
      <c r="R103" s="39" t="s">
        <v>13</v>
      </c>
      <c r="S103" s="48">
        <v>7.0000000000000007E-2</v>
      </c>
      <c r="T103" s="40">
        <f t="shared" si="58"/>
        <v>3.11</v>
      </c>
      <c r="U103" s="40">
        <f>G103*D103</f>
        <v>0</v>
      </c>
      <c r="V103" s="44">
        <f t="shared" si="59"/>
        <v>41.308527999999995</v>
      </c>
    </row>
    <row r="104" spans="1:22" x14ac:dyDescent="0.25">
      <c r="A104" s="34">
        <v>14004</v>
      </c>
      <c r="B104" s="34" t="s">
        <v>25</v>
      </c>
      <c r="C104" s="6">
        <v>21069090</v>
      </c>
      <c r="D104" s="35">
        <v>0</v>
      </c>
      <c r="E104" s="34">
        <v>5</v>
      </c>
      <c r="F104" s="44">
        <v>66.042964894284708</v>
      </c>
      <c r="G104" s="44">
        <v>47.772706999999997</v>
      </c>
      <c r="H104" s="36"/>
      <c r="I104" s="47">
        <v>0.1129</v>
      </c>
      <c r="J104" s="38">
        <f t="shared" si="56"/>
        <v>5.39</v>
      </c>
      <c r="K104" s="39" t="s">
        <v>13</v>
      </c>
      <c r="L104" s="40">
        <f t="shared" si="60"/>
        <v>42.382706999999996</v>
      </c>
      <c r="M104" s="49">
        <v>0.08</v>
      </c>
      <c r="N104" s="40" t="s">
        <v>13</v>
      </c>
      <c r="O104" s="40">
        <f t="shared" si="57"/>
        <v>3.39</v>
      </c>
      <c r="P104" s="39" t="s">
        <v>14</v>
      </c>
      <c r="Q104" s="40">
        <f>L104-O104</f>
        <v>38.992706999999996</v>
      </c>
      <c r="R104" s="39" t="s">
        <v>13</v>
      </c>
      <c r="S104" s="48">
        <v>7.0000000000000007E-2</v>
      </c>
      <c r="T104" s="40">
        <f t="shared" si="58"/>
        <v>2.73</v>
      </c>
      <c r="U104" s="40">
        <f t="shared" ref="U104:U107" si="61">G104*D104</f>
        <v>0</v>
      </c>
      <c r="V104" s="44">
        <f t="shared" si="59"/>
        <v>36.262706999999999</v>
      </c>
    </row>
    <row r="105" spans="1:22" x14ac:dyDescent="0.25">
      <c r="A105" s="34">
        <v>14005</v>
      </c>
      <c r="B105" s="34" t="s">
        <v>26</v>
      </c>
      <c r="C105" s="6">
        <v>21069090</v>
      </c>
      <c r="D105" s="35">
        <v>0</v>
      </c>
      <c r="E105" s="34">
        <v>5</v>
      </c>
      <c r="F105" s="44">
        <v>70.687174262260186</v>
      </c>
      <c r="G105" s="44">
        <v>51.132132999999996</v>
      </c>
      <c r="H105" s="36"/>
      <c r="I105" s="47">
        <v>0.1129</v>
      </c>
      <c r="J105" s="38">
        <f t="shared" si="56"/>
        <v>5.77</v>
      </c>
      <c r="K105" s="39" t="s">
        <v>13</v>
      </c>
      <c r="L105" s="40">
        <f t="shared" si="60"/>
        <v>45.362133</v>
      </c>
      <c r="M105" s="49">
        <v>0.08</v>
      </c>
      <c r="N105" s="40" t="s">
        <v>13</v>
      </c>
      <c r="O105" s="40">
        <f t="shared" si="57"/>
        <v>3.63</v>
      </c>
      <c r="P105" s="39" t="s">
        <v>14</v>
      </c>
      <c r="Q105" s="40">
        <f>L105-O105</f>
        <v>41.732132999999997</v>
      </c>
      <c r="R105" s="39" t="s">
        <v>13</v>
      </c>
      <c r="S105" s="48">
        <v>7.0000000000000007E-2</v>
      </c>
      <c r="T105" s="40">
        <f t="shared" si="58"/>
        <v>2.92</v>
      </c>
      <c r="U105" s="40">
        <f t="shared" si="61"/>
        <v>0</v>
      </c>
      <c r="V105" s="44">
        <f t="shared" si="59"/>
        <v>38.812132999999996</v>
      </c>
    </row>
    <row r="106" spans="1:22" x14ac:dyDescent="0.25">
      <c r="A106" s="34"/>
      <c r="B106" s="7" t="s">
        <v>29</v>
      </c>
      <c r="C106" s="6">
        <v>21069090</v>
      </c>
      <c r="D106" s="41">
        <v>0</v>
      </c>
      <c r="E106" s="6">
        <v>5</v>
      </c>
      <c r="F106" s="44">
        <v>7.3413123239115352</v>
      </c>
      <c r="G106" s="44">
        <v>5.310397</v>
      </c>
      <c r="H106" s="42"/>
      <c r="I106" s="47">
        <v>0.1129</v>
      </c>
      <c r="J106" s="38">
        <f t="shared" si="56"/>
        <v>0.6</v>
      </c>
      <c r="K106" s="42" t="s">
        <v>13</v>
      </c>
      <c r="L106" s="40">
        <f t="shared" si="60"/>
        <v>4.7103970000000004</v>
      </c>
      <c r="M106" s="50">
        <v>0.08</v>
      </c>
      <c r="N106" s="45" t="s">
        <v>13</v>
      </c>
      <c r="O106" s="40">
        <f t="shared" si="57"/>
        <v>0.38</v>
      </c>
      <c r="P106" s="42" t="s">
        <v>14</v>
      </c>
      <c r="Q106" s="45">
        <f t="shared" ref="Q106:Q107" si="62">L106-O106</f>
        <v>4.3303970000000005</v>
      </c>
      <c r="R106" s="42" t="s">
        <v>13</v>
      </c>
      <c r="S106" s="48">
        <v>7.0000000000000007E-2</v>
      </c>
      <c r="T106" s="40">
        <f t="shared" si="58"/>
        <v>0.3</v>
      </c>
      <c r="U106" s="40">
        <f t="shared" si="61"/>
        <v>0</v>
      </c>
      <c r="V106" s="44">
        <f t="shared" si="59"/>
        <v>4.0303970000000007</v>
      </c>
    </row>
    <row r="107" spans="1:22" x14ac:dyDescent="0.25">
      <c r="A107" s="34"/>
      <c r="B107" s="7" t="s">
        <v>30</v>
      </c>
      <c r="C107" s="6">
        <v>21069090</v>
      </c>
      <c r="D107" s="41">
        <v>0</v>
      </c>
      <c r="E107" s="6">
        <v>5</v>
      </c>
      <c r="F107" s="44">
        <v>7.8316946795362741</v>
      </c>
      <c r="G107" s="44">
        <v>5.6651189999999998</v>
      </c>
      <c r="H107" s="42"/>
      <c r="I107" s="47">
        <v>0.1129</v>
      </c>
      <c r="J107" s="38">
        <f t="shared" si="56"/>
        <v>0.64</v>
      </c>
      <c r="K107" s="42" t="s">
        <v>13</v>
      </c>
      <c r="L107" s="40">
        <f t="shared" si="60"/>
        <v>5.0251190000000001</v>
      </c>
      <c r="M107" s="50">
        <v>0.08</v>
      </c>
      <c r="N107" s="45" t="s">
        <v>13</v>
      </c>
      <c r="O107" s="40">
        <f t="shared" si="57"/>
        <v>0.4</v>
      </c>
      <c r="P107" s="42" t="s">
        <v>14</v>
      </c>
      <c r="Q107" s="45">
        <f t="shared" si="62"/>
        <v>4.6251189999999998</v>
      </c>
      <c r="R107" s="42" t="s">
        <v>13</v>
      </c>
      <c r="S107" s="48">
        <v>7.0000000000000007E-2</v>
      </c>
      <c r="T107" s="40">
        <f t="shared" si="58"/>
        <v>0.32</v>
      </c>
      <c r="U107" s="40">
        <f t="shared" si="61"/>
        <v>0</v>
      </c>
      <c r="V107" s="44">
        <f t="shared" si="59"/>
        <v>4.3051189999999995</v>
      </c>
    </row>
    <row r="108" spans="1:22" x14ac:dyDescent="0.25">
      <c r="J108" s="18"/>
      <c r="L108" s="17"/>
      <c r="O108" s="17"/>
      <c r="Q108" s="17"/>
    </row>
    <row r="109" spans="1:22" x14ac:dyDescent="0.25">
      <c r="A109" s="1" t="s">
        <v>20</v>
      </c>
      <c r="B109" s="8" t="s">
        <v>19</v>
      </c>
      <c r="C109" s="11" t="s">
        <v>22</v>
      </c>
    </row>
    <row r="110" spans="1:22" x14ac:dyDescent="0.25">
      <c r="B110" s="1"/>
      <c r="C110" s="2"/>
      <c r="D110" s="2"/>
      <c r="E110" s="2"/>
      <c r="F110" s="19"/>
      <c r="G110" s="3" t="s">
        <v>38</v>
      </c>
      <c r="H110" s="16"/>
      <c r="I110" s="3"/>
      <c r="J110" s="3" t="s">
        <v>35</v>
      </c>
      <c r="K110" s="3"/>
      <c r="L110" s="3" t="s">
        <v>37</v>
      </c>
      <c r="M110" s="24" t="s">
        <v>40</v>
      </c>
      <c r="N110" s="3"/>
      <c r="O110" s="3" t="s">
        <v>35</v>
      </c>
      <c r="P110" s="2"/>
      <c r="Q110" s="3" t="s">
        <v>42</v>
      </c>
      <c r="R110" s="3"/>
      <c r="S110" s="3"/>
      <c r="T110" s="3" t="s">
        <v>42</v>
      </c>
      <c r="U110" s="3" t="s">
        <v>42</v>
      </c>
      <c r="V110" s="3" t="s">
        <v>42</v>
      </c>
    </row>
    <row r="111" spans="1:22" x14ac:dyDescent="0.25">
      <c r="A111" s="1" t="s">
        <v>46</v>
      </c>
      <c r="B111" s="2" t="s">
        <v>4</v>
      </c>
      <c r="C111" s="2" t="s">
        <v>5</v>
      </c>
      <c r="D111" s="2" t="s">
        <v>45</v>
      </c>
      <c r="E111" s="2" t="s">
        <v>7</v>
      </c>
      <c r="F111" s="33" t="s">
        <v>3</v>
      </c>
      <c r="G111" s="3" t="s">
        <v>39</v>
      </c>
      <c r="H111" s="16"/>
      <c r="I111" s="3" t="s">
        <v>8</v>
      </c>
      <c r="J111" s="4" t="s">
        <v>36</v>
      </c>
      <c r="K111" s="3"/>
      <c r="L111" s="5" t="s">
        <v>9</v>
      </c>
      <c r="M111" s="24" t="s">
        <v>41</v>
      </c>
      <c r="N111" s="3"/>
      <c r="O111" s="3" t="s">
        <v>10</v>
      </c>
      <c r="P111" s="2"/>
      <c r="Q111" s="3" t="s">
        <v>11</v>
      </c>
      <c r="R111" s="3"/>
      <c r="S111" s="3" t="s">
        <v>43</v>
      </c>
      <c r="T111" s="5" t="s">
        <v>2</v>
      </c>
      <c r="U111" s="5" t="s">
        <v>6</v>
      </c>
      <c r="V111" s="3" t="s">
        <v>44</v>
      </c>
    </row>
    <row r="112" spans="1:22" x14ac:dyDescent="0.25">
      <c r="A112" s="34">
        <v>14003</v>
      </c>
      <c r="B112" s="34" t="s">
        <v>12</v>
      </c>
      <c r="C112" s="6">
        <v>38249989</v>
      </c>
      <c r="D112" s="35">
        <v>0</v>
      </c>
      <c r="E112" s="34">
        <v>5</v>
      </c>
      <c r="F112" s="44">
        <v>69.187181174466858</v>
      </c>
      <c r="G112" s="44">
        <v>50.047100999999998</v>
      </c>
      <c r="H112" s="36"/>
      <c r="I112" s="37">
        <v>0.11828</v>
      </c>
      <c r="J112" s="38">
        <f t="shared" ref="J112:J118" si="63">ROUND((G112*I112),2)</f>
        <v>5.92</v>
      </c>
      <c r="K112" s="39" t="s">
        <v>13</v>
      </c>
      <c r="L112" s="40">
        <f>G112-J112</f>
        <v>44.127100999999996</v>
      </c>
      <c r="M112" s="49">
        <v>0.08</v>
      </c>
      <c r="N112" s="40" t="s">
        <v>13</v>
      </c>
      <c r="O112" s="40">
        <f t="shared" ref="O112:O118" si="64">ROUND((L112*M112),2)</f>
        <v>3.53</v>
      </c>
      <c r="P112" s="39" t="s">
        <v>14</v>
      </c>
      <c r="Q112" s="40">
        <f>L112-O112</f>
        <v>40.597100999999995</v>
      </c>
      <c r="R112" s="39" t="s">
        <v>13</v>
      </c>
      <c r="S112" s="48">
        <v>7.0000000000000007E-2</v>
      </c>
      <c r="T112" s="40">
        <f>ROUND((Q112*S112),2)</f>
        <v>2.84</v>
      </c>
      <c r="U112" s="40">
        <f>G112*D112</f>
        <v>0</v>
      </c>
      <c r="V112" s="44">
        <f>Q112-T112+U112</f>
        <v>37.757100999999992</v>
      </c>
    </row>
    <row r="113" spans="1:22" x14ac:dyDescent="0.25">
      <c r="A113" s="34">
        <v>14002</v>
      </c>
      <c r="B113" s="34" t="s">
        <v>15</v>
      </c>
      <c r="C113" s="6">
        <v>38249989</v>
      </c>
      <c r="D113" s="35">
        <v>0</v>
      </c>
      <c r="E113" s="34">
        <v>5</v>
      </c>
      <c r="F113" s="44">
        <v>72.446781538325425</v>
      </c>
      <c r="G113" s="44">
        <v>52.404958999999998</v>
      </c>
      <c r="H113" s="36"/>
      <c r="I113" s="37">
        <v>0.11828</v>
      </c>
      <c r="J113" s="38">
        <f t="shared" si="63"/>
        <v>6.2</v>
      </c>
      <c r="K113" s="39" t="s">
        <v>13</v>
      </c>
      <c r="L113" s="40">
        <f>G113-J113</f>
        <v>46.204958999999995</v>
      </c>
      <c r="M113" s="49">
        <v>0.08</v>
      </c>
      <c r="N113" s="40" t="s">
        <v>13</v>
      </c>
      <c r="O113" s="40">
        <f t="shared" si="64"/>
        <v>3.7</v>
      </c>
      <c r="P113" s="39" t="s">
        <v>14</v>
      </c>
      <c r="Q113" s="40">
        <f>L113-O113</f>
        <v>42.504958999999992</v>
      </c>
      <c r="R113" s="39" t="s">
        <v>13</v>
      </c>
      <c r="S113" s="48">
        <v>7.0000000000000007E-2</v>
      </c>
      <c r="T113" s="40">
        <f t="shared" ref="T113:T118" si="65">ROUND((Q113*S113),2)</f>
        <v>2.98</v>
      </c>
      <c r="U113" s="40">
        <f>G113*D113</f>
        <v>0</v>
      </c>
      <c r="V113" s="44">
        <f t="shared" ref="V113:V118" si="66">Q113-T113+U113</f>
        <v>39.524958999999996</v>
      </c>
    </row>
    <row r="114" spans="1:22" x14ac:dyDescent="0.25">
      <c r="A114" s="34">
        <v>14001</v>
      </c>
      <c r="B114" s="34" t="s">
        <v>16</v>
      </c>
      <c r="C114" s="6">
        <v>38249989</v>
      </c>
      <c r="D114" s="35">
        <v>0</v>
      </c>
      <c r="E114" s="34">
        <v>5</v>
      </c>
      <c r="F114" s="44">
        <v>75.69195889172444</v>
      </c>
      <c r="G114" s="44">
        <v>54.752383999999999</v>
      </c>
      <c r="H114" s="36"/>
      <c r="I114" s="37">
        <v>0.11828</v>
      </c>
      <c r="J114" s="38">
        <f t="shared" si="63"/>
        <v>6.48</v>
      </c>
      <c r="K114" s="39" t="s">
        <v>13</v>
      </c>
      <c r="L114" s="40">
        <f t="shared" ref="L114:L118" si="67">G114-J114</f>
        <v>48.272384000000002</v>
      </c>
      <c r="M114" s="49">
        <v>0.08</v>
      </c>
      <c r="N114" s="40" t="s">
        <v>13</v>
      </c>
      <c r="O114" s="40">
        <f t="shared" si="64"/>
        <v>3.86</v>
      </c>
      <c r="P114" s="39" t="s">
        <v>14</v>
      </c>
      <c r="Q114" s="40">
        <f>L114-O114</f>
        <v>44.412384000000003</v>
      </c>
      <c r="R114" s="39" t="s">
        <v>13</v>
      </c>
      <c r="S114" s="48">
        <v>7.0000000000000007E-2</v>
      </c>
      <c r="T114" s="40">
        <f t="shared" si="65"/>
        <v>3.11</v>
      </c>
      <c r="U114" s="40">
        <f>G114*D114</f>
        <v>0</v>
      </c>
      <c r="V114" s="44">
        <f t="shared" si="66"/>
        <v>41.302384000000004</v>
      </c>
    </row>
    <row r="115" spans="1:22" x14ac:dyDescent="0.25">
      <c r="A115" s="34">
        <v>14004</v>
      </c>
      <c r="B115" s="34" t="s">
        <v>25</v>
      </c>
      <c r="C115" s="6">
        <v>21069090</v>
      </c>
      <c r="D115" s="35">
        <v>0</v>
      </c>
      <c r="E115" s="34">
        <v>5</v>
      </c>
      <c r="F115" s="44">
        <v>66.446809187152141</v>
      </c>
      <c r="G115" s="44">
        <v>48.064830999999998</v>
      </c>
      <c r="H115" s="36"/>
      <c r="I115" s="37">
        <v>0.11828</v>
      </c>
      <c r="J115" s="38">
        <f t="shared" si="63"/>
        <v>5.69</v>
      </c>
      <c r="K115" s="39" t="s">
        <v>13</v>
      </c>
      <c r="L115" s="40">
        <f t="shared" si="67"/>
        <v>42.374831</v>
      </c>
      <c r="M115" s="49">
        <v>0.08</v>
      </c>
      <c r="N115" s="40" t="s">
        <v>13</v>
      </c>
      <c r="O115" s="40">
        <f t="shared" si="64"/>
        <v>3.39</v>
      </c>
      <c r="P115" s="39" t="s">
        <v>14</v>
      </c>
      <c r="Q115" s="40">
        <f>L115-O115</f>
        <v>38.984831</v>
      </c>
      <c r="R115" s="39" t="s">
        <v>13</v>
      </c>
      <c r="S115" s="48">
        <v>7.0000000000000007E-2</v>
      </c>
      <c r="T115" s="40">
        <f t="shared" si="65"/>
        <v>2.73</v>
      </c>
      <c r="U115" s="40">
        <f t="shared" ref="U115:U118" si="68">G115*D115</f>
        <v>0</v>
      </c>
      <c r="V115" s="44">
        <f t="shared" si="66"/>
        <v>36.254831000000003</v>
      </c>
    </row>
    <row r="116" spans="1:22" x14ac:dyDescent="0.25">
      <c r="A116" s="34">
        <v>14005</v>
      </c>
      <c r="B116" s="34" t="s">
        <v>26</v>
      </c>
      <c r="C116" s="6">
        <v>21069090</v>
      </c>
      <c r="D116" s="35">
        <v>0</v>
      </c>
      <c r="E116" s="34">
        <v>5</v>
      </c>
      <c r="F116" s="44">
        <v>71.119864576046723</v>
      </c>
      <c r="G116" s="44">
        <v>51.445123000000002</v>
      </c>
      <c r="H116" s="36"/>
      <c r="I116" s="37">
        <v>0.11828</v>
      </c>
      <c r="J116" s="38">
        <f t="shared" si="63"/>
        <v>6.08</v>
      </c>
      <c r="K116" s="39" t="s">
        <v>13</v>
      </c>
      <c r="L116" s="40">
        <f t="shared" si="67"/>
        <v>45.365123000000004</v>
      </c>
      <c r="M116" s="49">
        <v>0.08</v>
      </c>
      <c r="N116" s="40" t="s">
        <v>13</v>
      </c>
      <c r="O116" s="40">
        <f t="shared" si="64"/>
        <v>3.63</v>
      </c>
      <c r="P116" s="39" t="s">
        <v>14</v>
      </c>
      <c r="Q116" s="40">
        <f>L116-O116</f>
        <v>41.735123000000002</v>
      </c>
      <c r="R116" s="39" t="s">
        <v>13</v>
      </c>
      <c r="S116" s="48">
        <v>7.0000000000000007E-2</v>
      </c>
      <c r="T116" s="40">
        <f t="shared" si="65"/>
        <v>2.92</v>
      </c>
      <c r="U116" s="40">
        <f t="shared" si="68"/>
        <v>0</v>
      </c>
      <c r="V116" s="44">
        <f t="shared" si="66"/>
        <v>38.815123</v>
      </c>
    </row>
    <row r="117" spans="1:22" x14ac:dyDescent="0.25">
      <c r="A117" s="34"/>
      <c r="B117" s="7" t="s">
        <v>29</v>
      </c>
      <c r="C117" s="6">
        <v>21069090</v>
      </c>
      <c r="D117" s="41">
        <v>0</v>
      </c>
      <c r="E117" s="6">
        <v>5</v>
      </c>
      <c r="F117" s="44">
        <v>7.3845813552901882</v>
      </c>
      <c r="G117" s="44">
        <v>5.3416959999999998</v>
      </c>
      <c r="H117" s="42"/>
      <c r="I117" s="37">
        <v>0.11828</v>
      </c>
      <c r="J117" s="38">
        <f t="shared" si="63"/>
        <v>0.63</v>
      </c>
      <c r="K117" s="42" t="s">
        <v>13</v>
      </c>
      <c r="L117" s="40">
        <f t="shared" si="67"/>
        <v>4.7116959999999999</v>
      </c>
      <c r="M117" s="50">
        <v>0.08</v>
      </c>
      <c r="N117" s="45" t="s">
        <v>13</v>
      </c>
      <c r="O117" s="40">
        <f t="shared" si="64"/>
        <v>0.38</v>
      </c>
      <c r="P117" s="42" t="s">
        <v>14</v>
      </c>
      <c r="Q117" s="45">
        <f t="shared" ref="Q117:Q118" si="69">L117-O117</f>
        <v>4.331696</v>
      </c>
      <c r="R117" s="42" t="s">
        <v>13</v>
      </c>
      <c r="S117" s="48">
        <v>7.0000000000000007E-2</v>
      </c>
      <c r="T117" s="40">
        <f t="shared" si="65"/>
        <v>0.3</v>
      </c>
      <c r="U117" s="40">
        <f t="shared" si="68"/>
        <v>0</v>
      </c>
      <c r="V117" s="44">
        <f t="shared" si="66"/>
        <v>4.0316960000000002</v>
      </c>
    </row>
    <row r="118" spans="1:22" x14ac:dyDescent="0.25">
      <c r="A118" s="34"/>
      <c r="B118" s="7" t="s">
        <v>30</v>
      </c>
      <c r="C118" s="6">
        <v>21069090</v>
      </c>
      <c r="D118" s="41">
        <v>0</v>
      </c>
      <c r="E118" s="6">
        <v>5</v>
      </c>
      <c r="F118" s="44">
        <v>7.8893867213744784</v>
      </c>
      <c r="G118" s="44">
        <v>5.7068509999999995</v>
      </c>
      <c r="H118" s="42"/>
      <c r="I118" s="37">
        <v>0.11828</v>
      </c>
      <c r="J118" s="38">
        <f t="shared" si="63"/>
        <v>0.68</v>
      </c>
      <c r="K118" s="42" t="s">
        <v>13</v>
      </c>
      <c r="L118" s="40">
        <f t="shared" si="67"/>
        <v>5.0268509999999997</v>
      </c>
      <c r="M118" s="50">
        <v>0.08</v>
      </c>
      <c r="N118" s="45" t="s">
        <v>13</v>
      </c>
      <c r="O118" s="40">
        <f t="shared" si="64"/>
        <v>0.4</v>
      </c>
      <c r="P118" s="42" t="s">
        <v>14</v>
      </c>
      <c r="Q118" s="45">
        <f t="shared" si="69"/>
        <v>4.6268509999999994</v>
      </c>
      <c r="R118" s="42" t="s">
        <v>13</v>
      </c>
      <c r="S118" s="48">
        <v>7.0000000000000007E-2</v>
      </c>
      <c r="T118" s="40">
        <f t="shared" si="65"/>
        <v>0.32</v>
      </c>
      <c r="U118" s="40">
        <f t="shared" si="68"/>
        <v>0</v>
      </c>
      <c r="V118" s="44">
        <f t="shared" si="66"/>
        <v>4.3068509999999991</v>
      </c>
    </row>
    <row r="119" spans="1:22" x14ac:dyDescent="0.25">
      <c r="J119" s="23"/>
    </row>
  </sheetData>
  <sheetProtection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Tab_PF_Unitario</vt:lpstr>
    </vt:vector>
  </TitlesOfParts>
  <Company>GlaxoSmithKline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da Costa Leal</dc:creator>
  <cp:lastModifiedBy>Matheus Helias Soares</cp:lastModifiedBy>
  <dcterms:created xsi:type="dcterms:W3CDTF">2016-06-14T16:43:57Z</dcterms:created>
  <dcterms:modified xsi:type="dcterms:W3CDTF">2019-03-29T12:43:58Z</dcterms:modified>
</cp:coreProperties>
</file>